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C.Flow" sheetId="3" r:id="rId3"/>
    <sheet name="Equity" sheetId="4" r:id="rId4"/>
    <sheet name="Note" sheetId="5" r:id="rId5"/>
  </sheets>
  <definedNames/>
  <calcPr fullCalcOnLoad="1"/>
</workbook>
</file>

<file path=xl/sharedStrings.xml><?xml version="1.0" encoding="utf-8"?>
<sst xmlns="http://schemas.openxmlformats.org/spreadsheetml/2006/main" count="491" uniqueCount="355">
  <si>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</si>
  <si>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</si>
  <si>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</si>
  <si>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</si>
  <si>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</si>
  <si>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</si>
  <si>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</si>
  <si>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</si>
  <si>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 xml:space="preserve">Share of results of jointly controlled </t>
  </si>
  <si>
    <t>entity and associates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</si>
  <si>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</si>
  <si>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</si>
  <si>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</si>
  <si>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</si>
  <si>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</si>
  <si>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</si>
  <si>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</si>
  <si>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</si>
  <si>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</si>
  <si>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diluted</t>
  </si>
  <si>
    <t>(The Condensed Consolidated Income Statements should be read in conjunction with the Annual Financial Report</t>
  </si>
  <si>
    <t>for the year ended 31st March 2002)</t>
  </si>
  <si>
    <t xml:space="preserve">AS AT </t>
  </si>
  <si>
    <t>AS AT</t>
  </si>
  <si>
    <t>31/03/2002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</si>
  <si>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</si>
  <si>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</si>
  <si>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</si>
  <si>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</si>
  <si>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</si>
  <si>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</si>
  <si>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</si>
  <si>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</si>
  <si>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Long term borrowings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</si>
  <si>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</si>
  <si>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</si>
  <si>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</si>
  <si>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</si>
  <si>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</si>
  <si>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</si>
  <si>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Financial Report for the year ended 31st March 2002)</t>
  </si>
  <si>
    <t>RM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</si>
  <si>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</si>
  <si>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</si>
  <si>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</si>
  <si>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</si>
  <si>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</si>
  <si>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</si>
  <si>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Operating Profit Before Working Capital Changes</t>
  </si>
  <si>
    <t>Cash Generated From Operations</t>
  </si>
  <si>
    <t>Interest received</t>
  </si>
  <si>
    <t>Proceeds from sales of property, plant &amp; equipment</t>
  </si>
  <si>
    <t>Net proceeds from issuance of share capital</t>
  </si>
  <si>
    <t>CASH AND CASH EQUIVALENTS AT 01/04/2002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</si>
  <si>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</si>
  <si>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</si>
  <si>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</si>
  <si>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</si>
  <si>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</si>
  <si>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</si>
  <si>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</si>
  <si>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</si>
  <si>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</si>
  <si>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</si>
  <si>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</si>
  <si>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</si>
  <si>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</si>
  <si>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</si>
  <si>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</si>
  <si>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reverves</t>
  </si>
  <si>
    <t>earnings</t>
  </si>
  <si>
    <t>Total</t>
  </si>
  <si>
    <t xml:space="preserve">Exchange fluctuation differences </t>
  </si>
  <si>
    <t>arising in the financial year</t>
  </si>
  <si>
    <t xml:space="preserve">Issue of share - </t>
  </si>
  <si>
    <t>exercise of Share option</t>
  </si>
  <si>
    <t>Revenue</t>
  </si>
  <si>
    <t>Effect of exchange rate changes on cash and cash equivalents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</si>
  <si>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</si>
  <si>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</si>
  <si>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</si>
  <si>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</si>
  <si>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</si>
  <si>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</si>
  <si>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</si>
  <si>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</si>
  <si>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Exceptional Items</t>
  </si>
  <si>
    <t>5.</t>
  </si>
  <si>
    <t>Extraordinary Items</t>
  </si>
  <si>
    <t>There were no extraordinary items for the current financial year to date.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</si>
  <si>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</si>
  <si>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</si>
  <si>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</si>
  <si>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</si>
  <si>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</si>
  <si>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</si>
  <si>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</si>
  <si>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</si>
  <si>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</si>
  <si>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</si>
  <si>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</si>
  <si>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</si>
  <si>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</si>
  <si>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</si>
  <si>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</si>
  <si>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</si>
  <si>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</si>
  <si>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</si>
  <si>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Unquoted investments and/or properties</t>
  </si>
  <si>
    <t>11.</t>
  </si>
  <si>
    <t>Current</t>
  </si>
  <si>
    <t>USD'000</t>
  </si>
  <si>
    <t>equivalent</t>
  </si>
  <si>
    <t>12.</t>
  </si>
  <si>
    <t>Debt and Equity Securities</t>
  </si>
  <si>
    <t xml:space="preserve">There were no other issuance and repayment of debt and equity securities, share buy backs, share </t>
  </si>
  <si>
    <t>13.</t>
  </si>
  <si>
    <t>Changes in the Composition of the Company</t>
  </si>
  <si>
    <t>There were no changes in the composition of the Company for the current financial year to date.</t>
  </si>
  <si>
    <t>14.</t>
  </si>
  <si>
    <t>Status of Corporate Proposals</t>
  </si>
  <si>
    <t>15.</t>
  </si>
  <si>
    <t>Authorised and contracted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</si>
  <si>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</si>
  <si>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</si>
  <si>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</si>
  <si>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</si>
  <si>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</si>
  <si>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</si>
  <si>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</si>
  <si>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</si>
  <si>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</si>
  <si>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</si>
  <si>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</si>
  <si>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</si>
  <si>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</si>
  <si>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</si>
  <si>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</si>
  <si>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</si>
  <si>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</si>
  <si>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</si>
  <si>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</si>
  <si>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</si>
  <si>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</si>
  <si>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</si>
  <si>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</si>
  <si>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</si>
  <si>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</si>
  <si>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</si>
  <si>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</si>
  <si>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</si>
  <si>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There were no material exceptional items for the current financial year to date.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</si>
  <si>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</si>
  <si>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</si>
  <si>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</si>
  <si>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</si>
  <si>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</si>
  <si>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</si>
  <si>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</si>
  <si>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</si>
  <si>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</si>
  <si>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</si>
  <si>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</si>
  <si>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</si>
  <si>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</si>
  <si>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</si>
  <si>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Significant transactions with related parties</t>
  </si>
  <si>
    <t>Sales of goods to Pakar Sains Sdn. Bhd.</t>
  </si>
  <si>
    <t>Pakar Sains Sdn. Bhd., a company incorporated in Malaysia, is a company in which Datin Khairah binti Tahir</t>
  </si>
  <si>
    <t>Interest income from subsidiary company:</t>
  </si>
  <si>
    <t>The above transactions were based on terms and agreements made in the normal course of business</t>
  </si>
  <si>
    <t>between the Company and the related party/Company.</t>
  </si>
  <si>
    <t>25.</t>
  </si>
  <si>
    <t>The bank borrowing is covered by Corporate Guarantees from the Holding Company.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</si>
  <si>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</si>
  <si>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</si>
  <si>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</si>
  <si>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</si>
  <si>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</si>
  <si>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Hire purchase liabilities</t>
  </si>
  <si>
    <t>'000</t>
  </si>
  <si>
    <t>Changes in Contingent Liabilities</t>
  </si>
  <si>
    <t>Not applicable as no profit forecast was required.</t>
  </si>
  <si>
    <t>Company No. 367249 A</t>
  </si>
  <si>
    <t>Retrospective application</t>
  </si>
  <si>
    <t>MASB 19 "Events After Balance Sheet Date"</t>
  </si>
  <si>
    <t>The effect of the change in the new accounting policy on the Group's financial statement are as follows:</t>
  </si>
  <si>
    <t>As previously</t>
  </si>
  <si>
    <t>reported</t>
  </si>
  <si>
    <t>Effect of change</t>
  </si>
  <si>
    <t>in policy</t>
  </si>
  <si>
    <t>As</t>
  </si>
  <si>
    <t>restated</t>
  </si>
  <si>
    <t>At 31 March 2002:</t>
  </si>
  <si>
    <t>retained earnings</t>
  </si>
  <si>
    <t>*</t>
  </si>
  <si>
    <t>proposed dividends</t>
  </si>
  <si>
    <t>*    as previously reported in the most recent annual financial statements</t>
  </si>
  <si>
    <t xml:space="preserve">- </t>
  </si>
  <si>
    <t>Balance As At 31 March 2002</t>
  </si>
  <si>
    <t>as previously reported</t>
  </si>
  <si>
    <t>prior year adjustment</t>
  </si>
  <si>
    <t>ended 31 March 2002</t>
  </si>
  <si>
    <t xml:space="preserve">Dividend for the financial year </t>
  </si>
  <si>
    <t>CONDENSED CONSOLIDATED INCOME STATEMENTS (UNAUDITED)</t>
  </si>
  <si>
    <t>Condensed Consolidated Cash Flow Statement (Unaudited)</t>
  </si>
  <si>
    <t>Condensed Consolidated Statement of Changes in Equity (Unaudited)</t>
  </si>
  <si>
    <t xml:space="preserve">Net gain/(loss) not recognised in </t>
  </si>
  <si>
    <t>income statement</t>
  </si>
  <si>
    <t>Disclosure of audit report qualification and status of matters raised</t>
  </si>
  <si>
    <t>There was no qualification in the audit report of the preceding annual financial statements.</t>
  </si>
  <si>
    <t>26.</t>
  </si>
  <si>
    <t>The Corporate guarantees given by the Holding Company to secure bank borrowings of the subsidiary</t>
  </si>
  <si>
    <t>31.12.2002</t>
  </si>
  <si>
    <t>Dividend paid</t>
  </si>
  <si>
    <t xml:space="preserve">(The Condensed Consolidated Cash Flow Statements should be read in conjunction with the </t>
  </si>
  <si>
    <t xml:space="preserve"> Annual Financial Report for the year ended 31st March 2002.)</t>
  </si>
  <si>
    <t xml:space="preserve">(The Condensed Consolidated Statement of Changes in Equity should be read in conjunction with the Annual </t>
  </si>
  <si>
    <t xml:space="preserve"> Financial Report for the year ended 31st March 2002.)</t>
  </si>
  <si>
    <t>Cash and cash equivalents :-</t>
  </si>
  <si>
    <t>0</t>
  </si>
  <si>
    <t xml:space="preserve">      0</t>
  </si>
  <si>
    <t>Short term borrowing</t>
  </si>
  <si>
    <t>Bank and cash balances</t>
  </si>
  <si>
    <t>OPERATING CASH FLOWS</t>
  </si>
  <si>
    <t>Receivables</t>
  </si>
  <si>
    <t>Payables</t>
  </si>
  <si>
    <t>NET OPERATING CASH FLOW</t>
  </si>
  <si>
    <t>INVESTING CASH FLOWS</t>
  </si>
  <si>
    <t>NET INVESTING CASH FLOW</t>
  </si>
  <si>
    <t>FINANCING CASH FLOWS</t>
  </si>
  <si>
    <t>NET FINANCING CASH FLOW</t>
  </si>
  <si>
    <t>NET CHANGE IN CASH &amp; CASH EQUIVALENTS</t>
  </si>
  <si>
    <t>Decrease/(Increase) in working capital :</t>
  </si>
  <si>
    <t>Fixed deposits with financial institutions</t>
  </si>
  <si>
    <t>The interim financial report is unaudited and has been prepared in accordance with MASB 26 Interim</t>
  </si>
  <si>
    <t xml:space="preserve">Financial Reporting and paragraph 9.22 of the Kuala Lumpur Stock Exchange Listing Requirements, and </t>
  </si>
  <si>
    <t>should be read in conjunction with the Group's financial statements for the year ended 31 March 2002.</t>
  </si>
  <si>
    <t>The accounting policies and methods of computation adopted for the interim financial report are consistent</t>
  </si>
  <si>
    <t>with those adopted for the annual financial statements for the year ended 31 March 2002 except for the</t>
  </si>
  <si>
    <t>adoption of new applicable approved accounting standards set out below.</t>
  </si>
  <si>
    <t>Comparative figures have been adjusted or extended to conform with changes in presentation due to the</t>
  </si>
  <si>
    <t>requirements of the following new MASB Standard that have been applied retrospectively:</t>
  </si>
  <si>
    <t>There are no changes in accounting policy that affect net profit for the period or shareholders' equity as a</t>
  </si>
  <si>
    <t>result of the adoption of these standards in the interim financial report except as set out below:</t>
  </si>
  <si>
    <t>In previous years, dividends were accrued as a liability when proposed by Directors.  The Group has</t>
  </si>
  <si>
    <t>now changed this accounting policy to recognise dividends in shareholders' equity in the period in</t>
  </si>
  <si>
    <t>which the obligation to pay is established in accordance with MASB 19.  Therefore, final dividends are</t>
  </si>
  <si>
    <t xml:space="preserve">now accrued as a liability after approval by shareholders at the Annual General Meeting. </t>
  </si>
  <si>
    <t>Changes in Estimates Amounts</t>
  </si>
  <si>
    <t>There were no changes in the nature and estimates of amounts reported in prior interim periods of the current</t>
  </si>
  <si>
    <t xml:space="preserve">financial year or prior financial years that have a material effect in the current interim period. </t>
  </si>
  <si>
    <t>cancellations, shares held as treasury shares and resale of treasury shares for the current financial year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</si>
  <si>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</si>
  <si>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</si>
  <si>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</si>
  <si>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</si>
  <si>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</si>
  <si>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</si>
  <si>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To the date of this report, there were no material events subsequent to the financial period which have not</t>
  </si>
  <si>
    <t>been reflected in the financial statements.</t>
  </si>
  <si>
    <t>compared with the preceeding corresponding period.  The increase was mainly due to higher demand for the</t>
  </si>
  <si>
    <t>Group's ductile iron pipes.</t>
  </si>
  <si>
    <t xml:space="preserve">respectively as compared with the preceeding corresponding period mainly due to better production </t>
  </si>
  <si>
    <t>efficiencies achieved.</t>
  </si>
  <si>
    <t>In the opinion of the Directors, the results of the operations of the Group for the financial period under review</t>
  </si>
  <si>
    <t>transaction or event of a material or unusual nature.</t>
  </si>
  <si>
    <t>The effective tax rate for the current quarter and financial year to date was lower than the statutory tax rate</t>
  </si>
  <si>
    <t>mainly due to reinvestment allowances claimed.</t>
  </si>
  <si>
    <t>Bank borrowing</t>
  </si>
  <si>
    <t xml:space="preserve">Unsecured - Bank borrowing denominated in </t>
  </si>
  <si>
    <t>27.</t>
  </si>
  <si>
    <t>Cash and bank balances</t>
  </si>
  <si>
    <t>Save for the announcement for the Proposed Bonus Issue and Proposed Increase in Authorised Share</t>
  </si>
  <si>
    <t>Capital, details of which are set out in a separate announcement dated 26 February 2003, there has been</t>
  </si>
  <si>
    <t>no other corporate proposals announced but not completed as at the date of issue of this report.</t>
  </si>
  <si>
    <t>Interim report for the three months ended 31 March 2003</t>
  </si>
  <si>
    <t>31/03/2003</t>
  </si>
  <si>
    <t>12 months ended</t>
  </si>
  <si>
    <t>Interest expenses</t>
  </si>
  <si>
    <t>Taxation paid</t>
  </si>
  <si>
    <t>Interest paid</t>
  </si>
  <si>
    <t>Repayment of short term borrowings</t>
  </si>
  <si>
    <t>Repayment of hire-purchase liabilities</t>
  </si>
  <si>
    <t>Repayment of term loans</t>
  </si>
  <si>
    <t>Net profit for the 12-months period</t>
  </si>
  <si>
    <t>Reclassification</t>
  </si>
  <si>
    <t>Special dividend for the financial</t>
  </si>
  <si>
    <t>year ended 31 March 2003</t>
  </si>
  <si>
    <t xml:space="preserve">except for the issuance and allotment of 956,000 ordinary shares of RM1.00 each in respect of the </t>
  </si>
  <si>
    <t>employees share option scheme ("ESOS") to the employees of the Group for the period ended 31 March</t>
  </si>
  <si>
    <t>were granted remained unexercised.  The exercise price of the "ESOS" ranged from RM 1.36 to RM3.90.</t>
  </si>
  <si>
    <t>companies have increased from RM55.8 million at 31 March 2002 to RM56.9 million at 31 March 2003.</t>
  </si>
  <si>
    <t>The capital expenditure not provided for in the financial statement as at 31 March 2003 is as follows :-</t>
  </si>
  <si>
    <t>31.03.2003</t>
  </si>
  <si>
    <t>12 months</t>
  </si>
  <si>
    <t>The revenue for the current quarter and the current year to date have increased by 6% and 23%, respectively,</t>
  </si>
  <si>
    <t>The profit before tax for the current quarter and the current year to date have also improved by 20% and 32%,</t>
  </si>
  <si>
    <t>and also for the period between 31 March 2003 to the date of this report have not been affected by any</t>
  </si>
  <si>
    <t>Group bank borrowing as at 31 March 2003 :-</t>
  </si>
  <si>
    <t>31.03.2002</t>
  </si>
  <si>
    <t>The bank borrowing consist of a revolving credit of USD250,000 granted by United Overseas Bank Ltd., China.</t>
  </si>
  <si>
    <t>Penang,  29 May 2003</t>
  </si>
  <si>
    <t>CASH AND CASH EQUIVALENTS AT 31/03/2003</t>
  </si>
  <si>
    <t>CONDENSED CONSOLIDATED BALANCE SHEET (UNAUDITED)</t>
  </si>
  <si>
    <t>Profit on disposal of property, plant &amp; equipment</t>
  </si>
  <si>
    <t>Purchase of property, plant &amp; equipment</t>
  </si>
  <si>
    <t>As restated</t>
  </si>
  <si>
    <t>Balance As At 31 March 2003</t>
  </si>
  <si>
    <t>2003.  To the date of this report, an additional of  369,000 ordinary shares have been issued and allotted</t>
  </si>
  <si>
    <t>subsequent to the period ended 31 March 2003.  As at 22 May 2003, 2,571,000 ordinary shares which</t>
  </si>
  <si>
    <t>(deceased on 21 May 2003) was the Managing Director and the major shareholder with direct shareholding</t>
  </si>
  <si>
    <t>of 33.33%.  She has no interest (direct or indirect) in the Company apart from her position as a non-executive</t>
  </si>
  <si>
    <t>Group profit before tax of RM5.7 million for the quarter under review was 52% below the RM11.9 million</t>
  </si>
  <si>
    <t>In the domestic market, the Group will continue to benefit from the Government's Eighth Malaysian Plan.</t>
  </si>
  <si>
    <t>Dividend Proposed</t>
  </si>
  <si>
    <t xml:space="preserve">(a)   </t>
  </si>
  <si>
    <t>Year Ended</t>
  </si>
  <si>
    <t>Dividend per ordinary share</t>
  </si>
  <si>
    <t>-  Gross</t>
  </si>
  <si>
    <t>-  Net</t>
  </si>
  <si>
    <t>7.50 sen</t>
  </si>
  <si>
    <t>5.40 sen</t>
  </si>
  <si>
    <t>The Board of Directors recommends the payment of a final dividend of 5% per ordinary share less</t>
  </si>
  <si>
    <t>5.00 sen</t>
  </si>
  <si>
    <t>3.60 sen</t>
  </si>
  <si>
    <t>Total dividend for the financial year</t>
  </si>
  <si>
    <t>(i)   Dividend per ordinary share</t>
  </si>
  <si>
    <t>FINAL DIVIDEND</t>
  </si>
  <si>
    <t>There were no sale of unquoted investments and/or properties for the twelve months ended 31 March 2003.</t>
  </si>
  <si>
    <t>in the previous quarter.  This was attributed to lower turnover recorded for the quarter given the numerous</t>
  </si>
  <si>
    <t>furnace to achieve higher efficiency.</t>
  </si>
  <si>
    <t>public holidays as well as major maintenance programme carried out in February to upgrade the annealing</t>
  </si>
  <si>
    <t>SPECIAL INTERIM DIVIDEND</t>
  </si>
  <si>
    <t>On 26 February 2003, the Board of Directors declared a special interim dividend of 7.5% less Malaysian</t>
  </si>
  <si>
    <t xml:space="preserve">Income Tax at 28% amounting to RM3,401,676 for the financial year ended 31 March 2003. </t>
  </si>
  <si>
    <t>Malaysian Income Tax at 28% amounting to RM2,258,712 in respect of year ended 31 March 2003.</t>
  </si>
  <si>
    <t>Director in the Company. She ceased to be a Director on 1 April 2003 pursuant to paragraph 15.05(1) of the</t>
  </si>
  <si>
    <t>Listing Requirements.</t>
  </si>
  <si>
    <t>31.90</t>
  </si>
  <si>
    <t xml:space="preserve">      9.00 sen</t>
  </si>
  <si>
    <t xml:space="preserve">    12.50 sen</t>
  </si>
  <si>
    <t>The Group plans to expand its market share with the increase in production capacity from 50,000MT to</t>
  </si>
  <si>
    <t>75,000MT per year.  With greater economies of scale and improvement in production efficiency, the Group</t>
  </si>
  <si>
    <t>would be able to compete more effectively locally as well as regionally.  The Board of Directors is optimistic</t>
  </si>
  <si>
    <t>of the Group's future prospects and expects the Group's performance in the coming financial year would</t>
  </si>
  <si>
    <t>continue to be good barring any unforeseen circumstances.</t>
  </si>
  <si>
    <t>(iii) Date paid  :   08/05/2003</t>
  </si>
  <si>
    <t>(ii)  Entitlement Date  :  17/04/2003</t>
  </si>
  <si>
    <t>to be held on a date which shall be announced later.</t>
  </si>
  <si>
    <t>The proposed dividend will be subject to the approval of shareholders at the Annual General Meeting</t>
  </si>
  <si>
    <t xml:space="preserve">           foreign currency - US Dollar</t>
  </si>
  <si>
    <t>note 26.</t>
  </si>
  <si>
    <t>No dividend was paid for the current interim period except for the special interim dividend as disclosed in</t>
  </si>
  <si>
    <t>Special Interim Dividend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</si>
</sst>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  <numFmt numFmtId="173" formatCode="_(* #,##0_);_(* \(#,##0\);_(* &quot;-&quot;??_);_(@_)"/>
    <numFmt numFmtId="174" formatCode="#,##0;[Red]#,##0"/>
    <numFmt numFmtId="175" formatCode="0.00;[Red]0.00"/>
    <numFmt numFmtId="176" formatCode="0;[Red]0"/>
    <numFmt numFmtId="177" formatCode="#,##0.00;[Red]#,##0.00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2"/>
      <name val="Arial Baltic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right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69" fontId="0" fillId="0" borderId="4" xfId="0" applyNumberFormat="1" applyBorder="1" applyAlignment="1">
      <alignment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169" fontId="0" fillId="0" borderId="5" xfId="0" applyNumberFormat="1" applyBorder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9" fontId="0" fillId="0" borderId="6" xfId="15" applyNumberFormat="1" applyFont="1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7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9" fontId="0" fillId="0" borderId="8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6" xfId="15" applyNumberFormat="1" applyFont="1" applyBorder="1" applyAlignment="1">
      <alignment/>
    </xf>
    <xf numFmtId="0" fontId="0" fillId="0" borderId="6" xfId="0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2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9" xfId="0" applyFont="1" applyBorder="1" applyAlignment="1">
      <alignment/>
    </xf>
    <xf numFmtId="173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1" xfId="15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173" fontId="0" fillId="0" borderId="8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3" fontId="0" fillId="0" borderId="14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2" fillId="0" borderId="0" xfId="15" applyNumberFormat="1" applyFont="1" applyBorder="1" applyAlignment="1" quotePrefix="1">
      <alignment horizontal="center"/>
    </xf>
    <xf numFmtId="173" fontId="0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0" fillId="0" borderId="15" xfId="15" applyNumberFormat="1" applyFont="1" applyBorder="1" applyAlignment="1">
      <alignment/>
    </xf>
    <xf numFmtId="173" fontId="0" fillId="0" borderId="3" xfId="15" applyNumberFormat="1" applyFont="1" applyBorder="1" applyAlignment="1">
      <alignment horizontal="center"/>
    </xf>
    <xf numFmtId="169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69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169" fontId="0" fillId="0" borderId="0" xfId="15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6" xfId="15" applyNumberFormat="1" applyBorder="1" applyAlignment="1">
      <alignment/>
    </xf>
    <xf numFmtId="169" fontId="0" fillId="0" borderId="0" xfId="15" applyNumberFormat="1" applyAlignment="1">
      <alignment/>
    </xf>
    <xf numFmtId="169" fontId="0" fillId="0" borderId="15" xfId="15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169" fontId="0" fillId="0" borderId="0" xfId="15" applyNumberFormat="1" applyAlignment="1">
      <alignment/>
    </xf>
    <xf numFmtId="169" fontId="0" fillId="0" borderId="6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Font="1" applyAlignment="1">
      <alignment horizontal="center"/>
    </xf>
    <xf numFmtId="169" fontId="0" fillId="0" borderId="7" xfId="15" applyNumberFormat="1" applyBorder="1" applyAlignment="1">
      <alignment/>
    </xf>
    <xf numFmtId="169" fontId="0" fillId="0" borderId="0" xfId="15" applyNumberFormat="1" applyFont="1" applyAlignment="1" quotePrefix="1">
      <alignment horizontal="right"/>
    </xf>
    <xf numFmtId="0" fontId="0" fillId="0" borderId="2" xfId="0" applyBorder="1" applyAlignment="1">
      <alignment horizontal="right"/>
    </xf>
    <xf numFmtId="169" fontId="0" fillId="0" borderId="2" xfId="0" applyNumberFormat="1" applyBorder="1" applyAlignment="1" quotePrefix="1">
      <alignment horizontal="right"/>
    </xf>
    <xf numFmtId="171" fontId="0" fillId="0" borderId="2" xfId="15" applyBorder="1" applyAlignment="1" quotePrefix="1">
      <alignment horizontal="right"/>
    </xf>
    <xf numFmtId="169" fontId="0" fillId="0" borderId="0" xfId="0" applyNumberFormat="1" applyAlignment="1" quotePrefix="1">
      <alignment horizontal="right"/>
    </xf>
    <xf numFmtId="169" fontId="0" fillId="0" borderId="12" xfId="0" applyNumberFormat="1" applyBorder="1" applyAlignment="1" quotePrefix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169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10" xfId="15" applyNumberFormat="1" applyFont="1" applyBorder="1" applyAlignment="1">
      <alignment horizontal="center"/>
    </xf>
    <xf numFmtId="173" fontId="0" fillId="0" borderId="12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71" fontId="0" fillId="0" borderId="0" xfId="15" applyFont="1" applyAlignment="1">
      <alignment horizontal="center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1">
      <selection activeCell="P46" sqref="P46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34" t="s">
        <v>3</v>
      </c>
      <c r="B2" s="134"/>
      <c r="C2" s="134"/>
      <c r="D2" s="134"/>
      <c r="E2" s="134"/>
      <c r="F2" s="135"/>
      <c r="G2" s="135"/>
      <c r="H2" s="135"/>
      <c r="I2" s="135"/>
      <c r="J2" s="135"/>
      <c r="K2" s="1"/>
    </row>
    <row r="3" spans="1:11" ht="11.25" customHeight="1">
      <c r="A3" t="s">
        <v>183</v>
      </c>
      <c r="K3" s="2"/>
    </row>
    <row r="4" ht="6.75" customHeight="1">
      <c r="K4" s="2"/>
    </row>
    <row r="5" ht="12.75">
      <c r="A5" t="s">
        <v>276</v>
      </c>
    </row>
    <row r="6" ht="6" customHeight="1"/>
    <row r="7" ht="15.75">
      <c r="A7" s="33" t="s">
        <v>204</v>
      </c>
    </row>
    <row r="8" ht="12" customHeight="1">
      <c r="A8" s="33"/>
    </row>
    <row r="9" spans="7:17" ht="12.75">
      <c r="G9" s="136" t="s">
        <v>4</v>
      </c>
      <c r="H9" s="136"/>
      <c r="I9" s="136"/>
      <c r="J9" s="136"/>
      <c r="K9" s="4"/>
      <c r="M9" s="136" t="s">
        <v>278</v>
      </c>
      <c r="N9" s="136"/>
      <c r="O9" s="136"/>
      <c r="P9" s="136"/>
      <c r="Q9" s="136"/>
    </row>
    <row r="10" ht="5.25" customHeight="1"/>
    <row r="11" spans="7:16" ht="12.75">
      <c r="G11" s="5" t="s">
        <v>277</v>
      </c>
      <c r="H11" s="6"/>
      <c r="J11" s="5" t="s">
        <v>24</v>
      </c>
      <c r="K11" s="5"/>
      <c r="M11" s="5" t="s">
        <v>277</v>
      </c>
      <c r="N11" s="5"/>
      <c r="O11" s="3"/>
      <c r="P11" s="5" t="s">
        <v>24</v>
      </c>
    </row>
    <row r="12" spans="7:16" ht="12.75">
      <c r="G12" s="4" t="s">
        <v>1</v>
      </c>
      <c r="H12" s="4"/>
      <c r="J12" s="4" t="s">
        <v>1</v>
      </c>
      <c r="K12" s="4"/>
      <c r="M12" s="4" t="s">
        <v>1</v>
      </c>
      <c r="N12" s="4"/>
      <c r="O12" s="3"/>
      <c r="P12" s="4" t="s">
        <v>1</v>
      </c>
    </row>
    <row r="13" ht="9.75" customHeight="1"/>
    <row r="14" spans="1:16" ht="12.75">
      <c r="A14" t="s">
        <v>76</v>
      </c>
      <c r="B14" s="7"/>
      <c r="G14" s="8">
        <v>18755</v>
      </c>
      <c r="H14" s="9"/>
      <c r="J14" s="10">
        <v>17621</v>
      </c>
      <c r="K14" s="2"/>
      <c r="M14" s="9">
        <v>113755</v>
      </c>
      <c r="N14" s="9"/>
      <c r="P14" s="8">
        <v>92125</v>
      </c>
    </row>
    <row r="15" spans="7:16" ht="10.5" customHeight="1">
      <c r="G15" s="9"/>
      <c r="H15" s="9"/>
      <c r="J15" s="11"/>
      <c r="K15" s="12"/>
      <c r="M15" s="9"/>
      <c r="N15" s="9"/>
      <c r="P15" s="8"/>
    </row>
    <row r="16" spans="1:16" ht="12.75">
      <c r="A16" t="s">
        <v>5</v>
      </c>
      <c r="B16" s="7"/>
      <c r="G16" s="13">
        <v>-13155</v>
      </c>
      <c r="H16" s="13"/>
      <c r="J16" s="9">
        <f>-J14-J18+J20</f>
        <v>-12819</v>
      </c>
      <c r="K16" s="2"/>
      <c r="M16" s="13">
        <f>-M14-M18+M20</f>
        <v>-77796</v>
      </c>
      <c r="N16" s="13"/>
      <c r="P16" s="8">
        <f>-P14-P18+P20</f>
        <v>-64509</v>
      </c>
    </row>
    <row r="17" spans="7:16" ht="10.5" customHeight="1">
      <c r="G17" s="9"/>
      <c r="H17" s="9"/>
      <c r="J17" s="8"/>
      <c r="K17" s="2"/>
      <c r="M17" s="9"/>
      <c r="N17" s="9"/>
      <c r="P17" s="8"/>
    </row>
    <row r="18" spans="1:17" ht="13.5" thickBot="1">
      <c r="A18" t="s">
        <v>6</v>
      </c>
      <c r="G18" s="14">
        <v>99</v>
      </c>
      <c r="H18" s="14"/>
      <c r="I18" s="15"/>
      <c r="J18" s="16">
        <v>17</v>
      </c>
      <c r="K18" s="17"/>
      <c r="L18" s="15"/>
      <c r="M18" s="14">
        <v>364</v>
      </c>
      <c r="N18" s="14"/>
      <c r="O18" s="15"/>
      <c r="P18" s="16">
        <v>120</v>
      </c>
      <c r="Q18" s="15"/>
    </row>
    <row r="19" spans="7:16" ht="12" customHeight="1">
      <c r="G19" s="9"/>
      <c r="H19" s="9"/>
      <c r="J19" s="8"/>
      <c r="K19" s="2"/>
      <c r="M19" s="9"/>
      <c r="N19" s="9"/>
      <c r="P19" s="8"/>
    </row>
    <row r="20" spans="1:16" ht="12.75">
      <c r="A20" t="s">
        <v>7</v>
      </c>
      <c r="G20" s="9">
        <f>+G27-G22</f>
        <v>5689</v>
      </c>
      <c r="H20" s="9"/>
      <c r="J20" s="8">
        <f>+J27-J22</f>
        <v>4819</v>
      </c>
      <c r="K20" s="2"/>
      <c r="M20" s="9">
        <f>+M27-M22</f>
        <v>36323</v>
      </c>
      <c r="N20" s="9"/>
      <c r="P20" s="8">
        <f>+P27-P22</f>
        <v>27736</v>
      </c>
    </row>
    <row r="21" spans="7:16" ht="12" customHeight="1">
      <c r="G21" s="9"/>
      <c r="H21" s="9"/>
      <c r="J21" s="8"/>
      <c r="K21" s="2"/>
      <c r="M21" s="9"/>
      <c r="N21" s="9"/>
      <c r="P21" s="8"/>
    </row>
    <row r="22" spans="1:16" ht="12.75">
      <c r="A22" t="s">
        <v>2</v>
      </c>
      <c r="G22" s="9">
        <v>-7</v>
      </c>
      <c r="H22" s="9"/>
      <c r="J22" s="8">
        <v>-92</v>
      </c>
      <c r="K22" s="2"/>
      <c r="M22" s="9">
        <v>-155</v>
      </c>
      <c r="N22" s="9"/>
      <c r="P22" s="8">
        <v>-379</v>
      </c>
    </row>
    <row r="23" spans="7:16" ht="12" customHeight="1">
      <c r="G23" s="9"/>
      <c r="H23" s="9"/>
      <c r="J23" s="8"/>
      <c r="K23" s="2"/>
      <c r="M23" s="9"/>
      <c r="N23" s="9"/>
      <c r="P23" s="8"/>
    </row>
    <row r="24" spans="1:16" ht="12.75">
      <c r="A24" t="s">
        <v>8</v>
      </c>
      <c r="G24" s="9"/>
      <c r="H24" s="9"/>
      <c r="J24" s="8"/>
      <c r="K24" s="2"/>
      <c r="M24" s="9"/>
      <c r="N24" s="9"/>
      <c r="P24" s="8"/>
    </row>
    <row r="25" spans="2:17" ht="12" customHeight="1">
      <c r="B25" t="s">
        <v>9</v>
      </c>
      <c r="G25" s="115" t="s">
        <v>220</v>
      </c>
      <c r="H25" s="18"/>
      <c r="I25" s="113"/>
      <c r="J25" s="115" t="s">
        <v>220</v>
      </c>
      <c r="K25" s="113"/>
      <c r="L25" s="113"/>
      <c r="M25" s="115" t="s">
        <v>220</v>
      </c>
      <c r="N25" s="104"/>
      <c r="O25" s="104"/>
      <c r="P25" s="115" t="s">
        <v>220</v>
      </c>
      <c r="Q25" s="19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10</v>
      </c>
      <c r="G27" s="9">
        <v>5682</v>
      </c>
      <c r="H27" s="9"/>
      <c r="J27" s="8">
        <v>4727</v>
      </c>
      <c r="K27" s="2"/>
      <c r="M27" s="9">
        <v>36168</v>
      </c>
      <c r="N27" s="9"/>
      <c r="P27" s="8">
        <v>27357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11</v>
      </c>
      <c r="G29" s="23">
        <v>-765</v>
      </c>
      <c r="H29" s="23"/>
      <c r="I29" s="19"/>
      <c r="J29" s="20">
        <v>-1559</v>
      </c>
      <c r="K29" s="21"/>
      <c r="L29" s="19"/>
      <c r="M29" s="23">
        <v>-9297</v>
      </c>
      <c r="N29" s="23"/>
      <c r="O29" s="19"/>
      <c r="P29" s="20">
        <v>-7782</v>
      </c>
      <c r="Q29" s="19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13</v>
      </c>
      <c r="G31" s="9">
        <f>+G27+G29</f>
        <v>4917</v>
      </c>
      <c r="H31" s="9"/>
      <c r="J31" s="8">
        <f>+J27+J29</f>
        <v>3168</v>
      </c>
      <c r="K31" s="2"/>
      <c r="M31" s="9">
        <f>+M27+M29</f>
        <v>26871</v>
      </c>
      <c r="N31" s="9"/>
      <c r="P31" s="8">
        <f>+P27+P29</f>
        <v>19575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14</v>
      </c>
      <c r="G33" s="115" t="s">
        <v>220</v>
      </c>
      <c r="H33" s="104"/>
      <c r="I33" s="102"/>
      <c r="J33" s="115" t="s">
        <v>220</v>
      </c>
      <c r="K33" s="103"/>
      <c r="L33" s="102"/>
      <c r="M33" s="115" t="s">
        <v>221</v>
      </c>
      <c r="N33" s="104"/>
      <c r="O33" s="102"/>
      <c r="P33" s="115" t="s">
        <v>220</v>
      </c>
      <c r="Q33" s="19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15</v>
      </c>
      <c r="G35" s="24">
        <f>SUM(G30:G33)</f>
        <v>4917</v>
      </c>
      <c r="H35" s="24"/>
      <c r="I35" s="25"/>
      <c r="J35" s="26">
        <f>SUM(J31:J33)</f>
        <v>3168</v>
      </c>
      <c r="K35" s="27"/>
      <c r="L35" s="25"/>
      <c r="M35" s="24">
        <f>SUM(M31:M33)</f>
        <v>26871</v>
      </c>
      <c r="N35" s="24"/>
      <c r="O35" s="25"/>
      <c r="P35" s="26">
        <f>SUM(P31:P33)</f>
        <v>19575</v>
      </c>
      <c r="Q35" s="25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17</v>
      </c>
      <c r="H37" s="9"/>
      <c r="J37" s="8" t="s">
        <v>17</v>
      </c>
      <c r="K37" s="12"/>
      <c r="M37" s="2" t="s">
        <v>17</v>
      </c>
      <c r="P37" s="2" t="s">
        <v>17</v>
      </c>
    </row>
    <row r="38" spans="1:11" ht="12.75">
      <c r="A38" t="s">
        <v>16</v>
      </c>
      <c r="G38" s="9"/>
      <c r="H38" s="9"/>
      <c r="J38" s="12"/>
      <c r="K38" s="12"/>
    </row>
    <row r="39" spans="1:16" ht="12.75">
      <c r="A39" s="7" t="s">
        <v>12</v>
      </c>
      <c r="B39" t="s">
        <v>18</v>
      </c>
      <c r="G39" s="31">
        <v>7.88</v>
      </c>
      <c r="H39" s="9"/>
      <c r="J39" s="2">
        <v>5.15</v>
      </c>
      <c r="K39" s="12"/>
      <c r="M39" s="93">
        <v>43.17</v>
      </c>
      <c r="P39" s="93" t="s">
        <v>339</v>
      </c>
    </row>
    <row r="40" spans="1:16" ht="12.75">
      <c r="A40" s="7" t="s">
        <v>12</v>
      </c>
      <c r="B40" t="s">
        <v>19</v>
      </c>
      <c r="G40" s="125">
        <v>7.85</v>
      </c>
      <c r="H40" s="9"/>
      <c r="J40" s="2">
        <v>5.13</v>
      </c>
      <c r="K40" s="12"/>
      <c r="M40" s="93">
        <v>42.73</v>
      </c>
      <c r="P40" s="2">
        <v>31.53</v>
      </c>
    </row>
    <row r="41" spans="7:11" ht="9" customHeight="1">
      <c r="G41" s="9"/>
      <c r="H41" s="9"/>
      <c r="J41" s="12"/>
      <c r="K41" s="12"/>
    </row>
    <row r="43" ht="12.75">
      <c r="A43" s="28"/>
    </row>
    <row r="44" ht="12.75">
      <c r="A44" t="s">
        <v>20</v>
      </c>
    </row>
    <row r="45" ht="12.75">
      <c r="A45" t="s">
        <v>21</v>
      </c>
    </row>
  </sheetData>
  <mergeCells count="4">
    <mergeCell ref="A2:E2"/>
    <mergeCell ref="F2:J2"/>
    <mergeCell ref="G9:J9"/>
    <mergeCell ref="M9:Q9"/>
  </mergeCells>
  <printOptions/>
  <pageMargins left="0.75" right="0" top="1" bottom="1" header="0.5" footer="0.5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5">
      <selection activeCell="A10" sqref="A10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</cols>
  <sheetData>
    <row r="2" ht="20.25">
      <c r="A2" s="46" t="s">
        <v>0</v>
      </c>
    </row>
    <row r="3" ht="12" customHeight="1">
      <c r="A3" t="s">
        <v>183</v>
      </c>
    </row>
    <row r="4" ht="7.5" customHeight="1"/>
    <row r="5" ht="12.75">
      <c r="A5" t="s">
        <v>276</v>
      </c>
    </row>
    <row r="6" ht="6" customHeight="1"/>
    <row r="7" ht="15.75">
      <c r="A7" s="33" t="s">
        <v>304</v>
      </c>
    </row>
    <row r="8" ht="15.75">
      <c r="A8" s="33"/>
    </row>
    <row r="9" spans="8:10" ht="12.75">
      <c r="H9" s="4" t="s">
        <v>22</v>
      </c>
      <c r="J9" s="4" t="s">
        <v>23</v>
      </c>
    </row>
    <row r="10" spans="8:10" ht="12.75">
      <c r="H10" s="34" t="s">
        <v>277</v>
      </c>
      <c r="J10" s="34" t="s">
        <v>24</v>
      </c>
    </row>
    <row r="11" spans="8:10" ht="12.75">
      <c r="H11" s="4" t="s">
        <v>1</v>
      </c>
      <c r="J11" s="4" t="s">
        <v>1</v>
      </c>
    </row>
    <row r="12" ht="12.75">
      <c r="A12" s="3" t="s">
        <v>35</v>
      </c>
    </row>
    <row r="13" spans="1:10" ht="12.75">
      <c r="A13" t="s">
        <v>25</v>
      </c>
      <c r="C13" s="3"/>
      <c r="H13" s="105">
        <v>72714</v>
      </c>
      <c r="J13" s="35">
        <v>69605</v>
      </c>
    </row>
    <row r="14" spans="1:10" ht="12.75">
      <c r="A14" s="7"/>
      <c r="C14" s="3"/>
      <c r="H14" s="43">
        <f>SUM(H13:H13)</f>
        <v>72714</v>
      </c>
      <c r="J14" s="43">
        <f>SUM(J13:J13)</f>
        <v>69605</v>
      </c>
    </row>
    <row r="15" spans="8:10" ht="10.5" customHeight="1">
      <c r="H15" s="105"/>
      <c r="J15" s="30"/>
    </row>
    <row r="16" spans="1:10" ht="12.75">
      <c r="A16" s="3" t="s">
        <v>26</v>
      </c>
      <c r="H16" s="92"/>
      <c r="J16" s="38"/>
    </row>
    <row r="17" spans="1:10" ht="12.75">
      <c r="A17" t="s">
        <v>28</v>
      </c>
      <c r="C17" s="7"/>
      <c r="H17" s="92">
        <v>11512</v>
      </c>
      <c r="J17" s="37">
        <v>13377</v>
      </c>
    </row>
    <row r="18" spans="1:10" ht="12.75">
      <c r="A18" s="42" t="s">
        <v>174</v>
      </c>
      <c r="H18" s="92">
        <f>19265+835</f>
        <v>20100</v>
      </c>
      <c r="J18" s="92">
        <f>26388+2228</f>
        <v>28616</v>
      </c>
    </row>
    <row r="19" spans="1:10" ht="12.75">
      <c r="A19" t="s">
        <v>27</v>
      </c>
      <c r="H19" s="92">
        <v>212</v>
      </c>
      <c r="J19" s="37">
        <v>179</v>
      </c>
    </row>
    <row r="20" spans="1:10" ht="12.75">
      <c r="A20" t="s">
        <v>234</v>
      </c>
      <c r="H20" s="92">
        <v>43266</v>
      </c>
      <c r="J20" s="37">
        <v>14040</v>
      </c>
    </row>
    <row r="21" spans="1:10" ht="12.75">
      <c r="A21" t="s">
        <v>272</v>
      </c>
      <c r="C21" s="7"/>
      <c r="H21" s="92">
        <v>2401</v>
      </c>
      <c r="J21" s="37">
        <v>3788</v>
      </c>
    </row>
    <row r="22" spans="8:10" ht="12.75">
      <c r="H22" s="106">
        <f>SUM(H17:H21)</f>
        <v>77491</v>
      </c>
      <c r="J22" s="40">
        <f>SUM(J17:J21)</f>
        <v>60000</v>
      </c>
    </row>
    <row r="23" spans="1:10" ht="12.75">
      <c r="A23" s="3" t="s">
        <v>36</v>
      </c>
      <c r="H23" s="92"/>
      <c r="J23" s="37"/>
    </row>
    <row r="24" spans="1:10" ht="12.75">
      <c r="A24" t="s">
        <v>175</v>
      </c>
      <c r="C24" s="7"/>
      <c r="H24" s="92">
        <f>1090+7996-3402</f>
        <v>5684</v>
      </c>
      <c r="J24" s="37">
        <f>1991+2688</f>
        <v>4679</v>
      </c>
    </row>
    <row r="25" spans="1:10" ht="12.75">
      <c r="A25" t="s">
        <v>29</v>
      </c>
      <c r="C25" s="7"/>
      <c r="H25" s="92">
        <v>642</v>
      </c>
      <c r="J25" s="37">
        <v>4482</v>
      </c>
    </row>
    <row r="26" spans="1:10" ht="12.75">
      <c r="A26" t="s">
        <v>222</v>
      </c>
      <c r="C26" s="7"/>
      <c r="H26" s="92">
        <v>957</v>
      </c>
      <c r="J26" s="37">
        <f>767+105+1340</f>
        <v>2212</v>
      </c>
    </row>
    <row r="27" spans="1:10" ht="12.75">
      <c r="A27" t="s">
        <v>176</v>
      </c>
      <c r="C27" s="7"/>
      <c r="H27" s="107">
        <v>195</v>
      </c>
      <c r="J27" s="39">
        <v>245</v>
      </c>
    </row>
    <row r="28" spans="1:10" ht="12.75">
      <c r="A28" t="s">
        <v>354</v>
      </c>
      <c r="C28" s="7"/>
      <c r="H28" s="107">
        <v>3402</v>
      </c>
      <c r="J28" s="39">
        <v>0</v>
      </c>
    </row>
    <row r="29" spans="8:10" ht="12.75">
      <c r="H29" s="106">
        <f>SUM(H24:H28)</f>
        <v>10880</v>
      </c>
      <c r="J29" s="40">
        <f>SUM(J24:J27)</f>
        <v>11618</v>
      </c>
    </row>
    <row r="30" spans="8:10" ht="12.75">
      <c r="H30" s="92"/>
      <c r="J30" s="37"/>
    </row>
    <row r="31" spans="1:10" ht="12.75">
      <c r="A31" s="3" t="s">
        <v>30</v>
      </c>
      <c r="H31" s="108">
        <f>+H22-H29</f>
        <v>66611</v>
      </c>
      <c r="J31" s="41">
        <f>+J22-J29</f>
        <v>48382</v>
      </c>
    </row>
    <row r="32" spans="8:10" ht="12.75">
      <c r="H32" s="92"/>
      <c r="J32" s="37"/>
    </row>
    <row r="33" spans="1:10" ht="12.75">
      <c r="A33" s="3" t="s">
        <v>37</v>
      </c>
      <c r="H33" s="92"/>
      <c r="J33" s="37"/>
    </row>
    <row r="34" spans="1:10" ht="12.75">
      <c r="A34" s="42" t="s">
        <v>34</v>
      </c>
      <c r="H34" s="105">
        <v>4898</v>
      </c>
      <c r="J34" s="35">
        <v>3855</v>
      </c>
    </row>
    <row r="35" spans="1:10" ht="12.75">
      <c r="A35" s="42" t="s">
        <v>33</v>
      </c>
      <c r="H35" s="112" t="s">
        <v>220</v>
      </c>
      <c r="J35" s="36">
        <v>2960</v>
      </c>
    </row>
    <row r="36" spans="1:10" ht="12.75">
      <c r="A36" t="s">
        <v>179</v>
      </c>
      <c r="H36" s="105">
        <v>24</v>
      </c>
      <c r="J36" s="9">
        <v>218</v>
      </c>
    </row>
    <row r="37" spans="1:10" ht="12.75">
      <c r="A37" s="42"/>
      <c r="H37" s="106">
        <f>SUM(H34:H36)</f>
        <v>4922</v>
      </c>
      <c r="J37" s="40">
        <f>SUM(J34:J36)</f>
        <v>7033</v>
      </c>
    </row>
    <row r="38" spans="1:10" ht="12.75">
      <c r="A38" s="42"/>
      <c r="H38" s="105"/>
      <c r="J38" s="35"/>
    </row>
    <row r="39" spans="1:10" ht="13.5" thickBot="1">
      <c r="A39" s="42"/>
      <c r="H39" s="109">
        <f>+H14+H31-H37</f>
        <v>134403</v>
      </c>
      <c r="J39" s="44">
        <f>+J14+J31-J37</f>
        <v>110954</v>
      </c>
    </row>
    <row r="40" spans="1:10" ht="12.75">
      <c r="A40" s="3"/>
      <c r="H40" s="105"/>
      <c r="J40" s="35"/>
    </row>
    <row r="41" spans="1:10" ht="12.75">
      <c r="A41" s="3" t="s">
        <v>38</v>
      </c>
      <c r="C41" s="3"/>
      <c r="D41" s="3"/>
      <c r="H41" s="105"/>
      <c r="J41" s="35"/>
    </row>
    <row r="42" spans="1:10" ht="12.75">
      <c r="A42" t="s">
        <v>31</v>
      </c>
      <c r="C42" s="3"/>
      <c r="D42" s="3"/>
      <c r="H42" s="105">
        <v>62742</v>
      </c>
      <c r="J42" s="35">
        <v>61786</v>
      </c>
    </row>
    <row r="43" spans="1:10" ht="12.75">
      <c r="A43" t="s">
        <v>32</v>
      </c>
      <c r="C43" s="7"/>
      <c r="H43" s="105">
        <v>1597</v>
      </c>
      <c r="J43" s="35">
        <v>335</v>
      </c>
    </row>
    <row r="44" spans="1:10" ht="12.75">
      <c r="A44" t="s">
        <v>177</v>
      </c>
      <c r="C44" s="7"/>
      <c r="H44" s="110">
        <v>1847</v>
      </c>
      <c r="J44" s="36">
        <f>1857-3</f>
        <v>1854</v>
      </c>
    </row>
    <row r="45" spans="1:10" ht="12.75">
      <c r="A45" t="s">
        <v>178</v>
      </c>
      <c r="C45" s="7"/>
      <c r="H45" s="110">
        <v>68217</v>
      </c>
      <c r="J45" s="36">
        <f>44755+2224</f>
        <v>46979</v>
      </c>
    </row>
    <row r="46" spans="8:10" ht="13.5" thickBot="1">
      <c r="H46" s="111">
        <f>SUM(H42:H45)</f>
        <v>134403</v>
      </c>
      <c r="J46" s="45">
        <f>SUM(J42:J45)</f>
        <v>110954</v>
      </c>
    </row>
    <row r="47" spans="8:10" ht="12.75">
      <c r="H47" s="37"/>
      <c r="J47" s="37"/>
    </row>
    <row r="48" ht="12.75">
      <c r="J48" s="30"/>
    </row>
    <row r="49" spans="1:10" ht="12.75">
      <c r="A49" t="s">
        <v>39</v>
      </c>
      <c r="J49" s="30"/>
    </row>
    <row r="50" spans="1:10" ht="12.75">
      <c r="A50" t="s">
        <v>40</v>
      </c>
      <c r="J50" s="30"/>
    </row>
    <row r="51" ht="12.75">
      <c r="J51" s="30"/>
    </row>
  </sheetData>
  <printOptions/>
  <pageMargins left="1.5" right="0.75" top="1" bottom="1" header="0.5" footer="0.5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C8" sqref="C8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7.28125" style="0" customWidth="1"/>
    <col min="5" max="5" width="13.140625" style="0" customWidth="1"/>
    <col min="6" max="6" width="4.7109375" style="0" customWidth="1"/>
  </cols>
  <sheetData>
    <row r="1" ht="18">
      <c r="A1" s="47" t="s">
        <v>0</v>
      </c>
    </row>
    <row r="2" ht="12" customHeight="1">
      <c r="A2" t="s">
        <v>183</v>
      </c>
    </row>
    <row r="3" ht="7.5" customHeight="1"/>
    <row r="4" ht="12.75">
      <c r="A4" s="42" t="s">
        <v>276</v>
      </c>
    </row>
    <row r="5" ht="7.5" customHeight="1">
      <c r="A5" s="33"/>
    </row>
    <row r="6" ht="15.75">
      <c r="A6" s="124" t="s">
        <v>205</v>
      </c>
    </row>
    <row r="7" ht="10.5" customHeight="1">
      <c r="A7" s="33"/>
    </row>
    <row r="8" ht="12.75">
      <c r="E8" s="4" t="s">
        <v>278</v>
      </c>
    </row>
    <row r="9" ht="12.75">
      <c r="E9" s="48" t="s">
        <v>277</v>
      </c>
    </row>
    <row r="10" ht="12.75">
      <c r="E10" s="4" t="s">
        <v>1</v>
      </c>
    </row>
    <row r="11" ht="12.75">
      <c r="A11" s="3" t="s">
        <v>224</v>
      </c>
    </row>
    <row r="12" spans="2:5" ht="12.75">
      <c r="B12" t="s">
        <v>42</v>
      </c>
      <c r="E12" s="94">
        <v>26871</v>
      </c>
    </row>
    <row r="13" spans="2:5" ht="12.75">
      <c r="B13" t="s">
        <v>43</v>
      </c>
      <c r="E13" s="94"/>
    </row>
    <row r="14" spans="3:5" ht="12.75">
      <c r="C14" t="s">
        <v>44</v>
      </c>
      <c r="E14" s="94">
        <v>9297</v>
      </c>
    </row>
    <row r="15" spans="3:5" ht="12.75">
      <c r="C15" t="s">
        <v>45</v>
      </c>
      <c r="E15" s="94">
        <v>6020</v>
      </c>
    </row>
    <row r="16" spans="3:5" ht="12.75">
      <c r="C16" t="s">
        <v>305</v>
      </c>
      <c r="E16" s="94">
        <v>-24</v>
      </c>
    </row>
    <row r="17" spans="3:5" ht="12.75">
      <c r="C17" t="s">
        <v>46</v>
      </c>
      <c r="E17" s="94">
        <v>1675</v>
      </c>
    </row>
    <row r="18" spans="3:5" ht="12.75">
      <c r="C18" t="s">
        <v>279</v>
      </c>
      <c r="E18" s="94">
        <v>155</v>
      </c>
    </row>
    <row r="19" spans="3:5" ht="12.75">
      <c r="C19" t="s">
        <v>47</v>
      </c>
      <c r="E19" s="95">
        <v>-699</v>
      </c>
    </row>
    <row r="20" ht="6" customHeight="1">
      <c r="E20" s="96"/>
    </row>
    <row r="21" spans="1:5" ht="12.75">
      <c r="A21" s="3" t="s">
        <v>48</v>
      </c>
      <c r="E21" s="94">
        <f>SUM(E12:E19)</f>
        <v>43295</v>
      </c>
    </row>
    <row r="22" spans="1:5" ht="12.75">
      <c r="A22" s="3"/>
      <c r="B22" t="s">
        <v>233</v>
      </c>
      <c r="E22" s="94"/>
    </row>
    <row r="23" spans="3:5" ht="12.75">
      <c r="C23" t="s">
        <v>28</v>
      </c>
      <c r="E23" s="94">
        <v>1864</v>
      </c>
    </row>
    <row r="24" spans="3:5" ht="12.75">
      <c r="C24" t="s">
        <v>225</v>
      </c>
      <c r="E24" s="94">
        <v>8517</v>
      </c>
    </row>
    <row r="25" spans="3:5" ht="12.75">
      <c r="C25" t="s">
        <v>226</v>
      </c>
      <c r="E25" s="94">
        <v>1006</v>
      </c>
    </row>
    <row r="26" ht="6" customHeight="1">
      <c r="E26" s="96"/>
    </row>
    <row r="27" spans="1:5" ht="12.75">
      <c r="A27" s="3" t="s">
        <v>49</v>
      </c>
      <c r="E27" s="94">
        <f>SUM(E21:E25)</f>
        <v>54682</v>
      </c>
    </row>
    <row r="28" spans="2:5" ht="12.75">
      <c r="B28" t="s">
        <v>280</v>
      </c>
      <c r="E28" s="95">
        <v>-12127</v>
      </c>
    </row>
    <row r="29" spans="2:5" ht="12.75">
      <c r="B29" t="s">
        <v>281</v>
      </c>
      <c r="E29" s="95">
        <v>-2</v>
      </c>
    </row>
    <row r="30" spans="2:5" ht="12.75">
      <c r="B30" t="s">
        <v>50</v>
      </c>
      <c r="E30" s="94">
        <v>699</v>
      </c>
    </row>
    <row r="31" ht="6" customHeight="1">
      <c r="E31" s="94"/>
    </row>
    <row r="32" spans="1:5" ht="12.75">
      <c r="A32" s="3" t="s">
        <v>227</v>
      </c>
      <c r="E32" s="97">
        <f>SUM(E27:E30)</f>
        <v>43252</v>
      </c>
    </row>
    <row r="33" ht="12.75">
      <c r="E33" s="98"/>
    </row>
    <row r="34" spans="1:5" ht="12.75">
      <c r="A34" s="3" t="s">
        <v>228</v>
      </c>
      <c r="E34" s="98"/>
    </row>
    <row r="35" spans="2:5" ht="12.75">
      <c r="B35" t="s">
        <v>306</v>
      </c>
      <c r="E35" s="94">
        <v>-10969</v>
      </c>
    </row>
    <row r="36" spans="2:5" ht="12.75">
      <c r="B36" t="s">
        <v>51</v>
      </c>
      <c r="E36" s="94">
        <v>189</v>
      </c>
    </row>
    <row r="37" ht="6" customHeight="1">
      <c r="E37" s="94"/>
    </row>
    <row r="38" spans="1:5" ht="12.75">
      <c r="A38" s="3" t="s">
        <v>229</v>
      </c>
      <c r="E38" s="97">
        <f>SUM(E35:E36)</f>
        <v>-10780</v>
      </c>
    </row>
    <row r="39" ht="12.75">
      <c r="E39" s="98"/>
    </row>
    <row r="40" spans="1:5" ht="12.75">
      <c r="A40" s="3" t="s">
        <v>230</v>
      </c>
      <c r="E40" s="98"/>
    </row>
    <row r="41" spans="1:5" ht="12.75">
      <c r="A41" s="3"/>
      <c r="B41" t="s">
        <v>282</v>
      </c>
      <c r="E41" s="98">
        <v>-382</v>
      </c>
    </row>
    <row r="42" spans="1:5" ht="12.75">
      <c r="A42" s="3"/>
      <c r="B42" t="s">
        <v>283</v>
      </c>
      <c r="E42" s="98">
        <v>-280</v>
      </c>
    </row>
    <row r="43" spans="1:5" ht="12.75">
      <c r="A43" s="3"/>
      <c r="B43" t="s">
        <v>284</v>
      </c>
      <c r="E43" s="98">
        <v>-3845</v>
      </c>
    </row>
    <row r="44" spans="2:5" ht="12.75">
      <c r="B44" t="s">
        <v>214</v>
      </c>
      <c r="E44" s="94">
        <v>-2241</v>
      </c>
    </row>
    <row r="45" spans="2:5" ht="12.75">
      <c r="B45" t="s">
        <v>52</v>
      </c>
      <c r="E45" s="94">
        <v>2218</v>
      </c>
    </row>
    <row r="46" ht="6" customHeight="1">
      <c r="E46" s="94"/>
    </row>
    <row r="47" spans="1:5" ht="12.75">
      <c r="A47" s="3" t="s">
        <v>231</v>
      </c>
      <c r="E47" s="97">
        <f>SUM(E41:E45)</f>
        <v>-4530</v>
      </c>
    </row>
    <row r="48" ht="12.75">
      <c r="E48" s="98"/>
    </row>
    <row r="49" spans="1:5" ht="12.75">
      <c r="A49" s="3" t="s">
        <v>77</v>
      </c>
      <c r="E49" s="97">
        <v>3</v>
      </c>
    </row>
    <row r="50" ht="12.75">
      <c r="E50" s="98"/>
    </row>
    <row r="51" spans="1:5" ht="12.75">
      <c r="A51" s="3" t="s">
        <v>232</v>
      </c>
      <c r="E51" s="98">
        <f>+E49+E47+E38+E32</f>
        <v>27945</v>
      </c>
    </row>
    <row r="52" ht="12.75">
      <c r="E52" s="98"/>
    </row>
    <row r="53" spans="1:5" ht="12.75">
      <c r="A53" t="s">
        <v>53</v>
      </c>
      <c r="E53" s="98">
        <v>17722</v>
      </c>
    </row>
    <row r="54" ht="12.75">
      <c r="E54" s="98"/>
    </row>
    <row r="55" spans="1:5" ht="13.5" thickBot="1">
      <c r="A55" t="s">
        <v>303</v>
      </c>
      <c r="E55" s="99">
        <f>SUM(E51:E53)</f>
        <v>45667</v>
      </c>
    </row>
    <row r="56" ht="13.5" thickTop="1">
      <c r="E56" s="98"/>
    </row>
    <row r="57" ht="8.25" customHeight="1">
      <c r="E57" s="98"/>
    </row>
    <row r="58" ht="12.75">
      <c r="E58" s="98"/>
    </row>
    <row r="59" ht="12.75">
      <c r="E59" s="98"/>
    </row>
    <row r="60" spans="1:5" ht="12.75">
      <c r="A60" s="101" t="s">
        <v>219</v>
      </c>
      <c r="E60" s="98"/>
    </row>
    <row r="61" spans="1:5" ht="12.75">
      <c r="A61" s="100"/>
      <c r="B61" t="s">
        <v>234</v>
      </c>
      <c r="E61" s="98">
        <v>43266</v>
      </c>
    </row>
    <row r="62" spans="1:5" ht="12.75">
      <c r="A62" s="100"/>
      <c r="B62" t="s">
        <v>223</v>
      </c>
      <c r="E62" s="98">
        <v>2401</v>
      </c>
    </row>
    <row r="63" spans="1:5" ht="13.5" thickBot="1">
      <c r="A63" s="100"/>
      <c r="E63" s="99">
        <f>SUM(E61:E62)</f>
        <v>45667</v>
      </c>
    </row>
    <row r="64" spans="1:5" ht="13.5" thickTop="1">
      <c r="A64" s="100"/>
      <c r="E64" s="98"/>
    </row>
    <row r="65" ht="12.75">
      <c r="A65" t="s">
        <v>215</v>
      </c>
    </row>
    <row r="66" ht="12.75">
      <c r="A66" t="s">
        <v>216</v>
      </c>
    </row>
    <row r="67" ht="5.25" customHeight="1"/>
    <row r="68" ht="12.75">
      <c r="A68" s="7"/>
    </row>
  </sheetData>
  <printOptions/>
  <pageMargins left="1.25" right="0.75" top="1" bottom="0.5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85546875" style="0" customWidth="1"/>
    <col min="11" max="11" width="13.28125" style="0" customWidth="1"/>
    <col min="12" max="12" width="12.140625" style="0" customWidth="1"/>
    <col min="13" max="13" width="0.71875" style="0" customWidth="1"/>
  </cols>
  <sheetData>
    <row r="1" ht="20.25">
      <c r="A1" s="53" t="s">
        <v>54</v>
      </c>
    </row>
    <row r="2" ht="12.75">
      <c r="A2" t="s">
        <v>183</v>
      </c>
    </row>
    <row r="3" ht="6.75" customHeight="1"/>
    <row r="4" ht="12.75">
      <c r="A4" s="42" t="s">
        <v>276</v>
      </c>
    </row>
    <row r="5" ht="7.5" customHeight="1">
      <c r="A5" s="33"/>
    </row>
    <row r="6" ht="15.75">
      <c r="A6" s="33" t="s">
        <v>206</v>
      </c>
    </row>
    <row r="7" ht="15.75">
      <c r="A7" s="33"/>
    </row>
    <row r="9" spans="5:7" ht="12.75">
      <c r="E9" s="136" t="s">
        <v>55</v>
      </c>
      <c r="F9" s="136"/>
      <c r="G9" s="4"/>
    </row>
    <row r="10" spans="5:10" ht="12.75">
      <c r="E10" s="136" t="s">
        <v>56</v>
      </c>
      <c r="F10" s="136"/>
      <c r="G10" s="4"/>
      <c r="H10" s="136" t="s">
        <v>57</v>
      </c>
      <c r="I10" s="136"/>
      <c r="J10" s="4"/>
    </row>
    <row r="11" spans="5:11" ht="12.75">
      <c r="E11" s="137" t="s">
        <v>58</v>
      </c>
      <c r="F11" s="137"/>
      <c r="G11" s="49"/>
      <c r="H11" s="137" t="s">
        <v>59</v>
      </c>
      <c r="I11" s="137"/>
      <c r="J11" s="49"/>
      <c r="K11" s="50" t="s">
        <v>59</v>
      </c>
    </row>
    <row r="12" spans="9:10" ht="12.75">
      <c r="I12" s="2" t="s">
        <v>61</v>
      </c>
      <c r="J12" s="28"/>
    </row>
    <row r="13" spans="5:11" ht="12.75">
      <c r="E13" s="2" t="s">
        <v>62</v>
      </c>
      <c r="F13" s="2" t="s">
        <v>63</v>
      </c>
      <c r="G13" s="2"/>
      <c r="H13" s="2" t="s">
        <v>60</v>
      </c>
      <c r="I13" s="2" t="s">
        <v>64</v>
      </c>
      <c r="J13" s="28"/>
      <c r="K13" s="2" t="s">
        <v>65</v>
      </c>
    </row>
    <row r="14" spans="5:12" ht="12.75">
      <c r="E14" s="2" t="s">
        <v>66</v>
      </c>
      <c r="F14" s="2" t="s">
        <v>67</v>
      </c>
      <c r="G14" s="2"/>
      <c r="H14" s="2" t="s">
        <v>68</v>
      </c>
      <c r="I14" s="2" t="s">
        <v>69</v>
      </c>
      <c r="J14" s="28"/>
      <c r="K14" s="2" t="s">
        <v>70</v>
      </c>
      <c r="L14" s="2" t="s">
        <v>71</v>
      </c>
    </row>
    <row r="15" spans="5:12" ht="12.75">
      <c r="E15" s="93" t="s">
        <v>180</v>
      </c>
      <c r="F15" s="2" t="s">
        <v>1</v>
      </c>
      <c r="G15" s="2"/>
      <c r="H15" s="2" t="s">
        <v>1</v>
      </c>
      <c r="I15" s="2" t="s">
        <v>1</v>
      </c>
      <c r="J15" s="28"/>
      <c r="K15" s="2" t="s">
        <v>1</v>
      </c>
      <c r="L15" s="2" t="s">
        <v>1</v>
      </c>
    </row>
    <row r="17" ht="12.75">
      <c r="A17" t="s">
        <v>199</v>
      </c>
    </row>
    <row r="18" spans="1:12" ht="12.75">
      <c r="A18" s="7" t="s">
        <v>198</v>
      </c>
      <c r="B18" t="s">
        <v>200</v>
      </c>
      <c r="E18" s="9">
        <v>61786</v>
      </c>
      <c r="F18" s="9">
        <v>61786</v>
      </c>
      <c r="G18" s="9"/>
      <c r="H18" s="9">
        <v>335</v>
      </c>
      <c r="I18" s="9">
        <v>1854</v>
      </c>
      <c r="J18" s="9"/>
      <c r="K18" s="9">
        <v>44755</v>
      </c>
      <c r="L18" s="9">
        <f>+K18+I18+H18+F18</f>
        <v>108730</v>
      </c>
    </row>
    <row r="19" spans="1:12" ht="12.75">
      <c r="A19" s="7" t="s">
        <v>12</v>
      </c>
      <c r="B19" t="s">
        <v>201</v>
      </c>
      <c r="E19" s="115" t="s">
        <v>220</v>
      </c>
      <c r="F19" s="114" t="s">
        <v>220</v>
      </c>
      <c r="G19" s="114"/>
      <c r="H19" s="114" t="s">
        <v>220</v>
      </c>
      <c r="I19" s="114" t="s">
        <v>220</v>
      </c>
      <c r="J19" s="23"/>
      <c r="K19" s="23">
        <v>2224</v>
      </c>
      <c r="L19" s="23">
        <v>2224</v>
      </c>
    </row>
    <row r="20" spans="1:12" ht="12.75">
      <c r="A20" t="s">
        <v>307</v>
      </c>
      <c r="E20" s="9">
        <f>SUM(E18:E19)</f>
        <v>61786</v>
      </c>
      <c r="F20" s="9">
        <f>SUM(F18:F19)</f>
        <v>61786</v>
      </c>
      <c r="G20" s="9"/>
      <c r="H20" s="9">
        <f>SUM(H18:H19)</f>
        <v>335</v>
      </c>
      <c r="I20" s="9">
        <f>SUM(I18:I19)</f>
        <v>1854</v>
      </c>
      <c r="J20" s="9"/>
      <c r="K20" s="9">
        <f>SUM(K18:K19)</f>
        <v>46979</v>
      </c>
      <c r="L20" s="9">
        <f>SUM(L18:L19)</f>
        <v>110954</v>
      </c>
    </row>
    <row r="21" spans="1:12" ht="12.75">
      <c r="A21" t="s">
        <v>285</v>
      </c>
      <c r="E21" s="116" t="s">
        <v>220</v>
      </c>
      <c r="F21" s="116" t="s">
        <v>220</v>
      </c>
      <c r="G21" s="116"/>
      <c r="H21" s="116" t="s">
        <v>220</v>
      </c>
      <c r="I21" s="116" t="s">
        <v>220</v>
      </c>
      <c r="J21" s="9"/>
      <c r="K21" s="9">
        <v>26871</v>
      </c>
      <c r="L21" s="9">
        <f>+K21</f>
        <v>26871</v>
      </c>
    </row>
    <row r="22" spans="1:12" ht="12.75">
      <c r="A22" t="s">
        <v>286</v>
      </c>
      <c r="E22" s="126">
        <v>0</v>
      </c>
      <c r="F22" s="126">
        <v>0</v>
      </c>
      <c r="G22" s="126"/>
      <c r="H22" s="126">
        <v>0</v>
      </c>
      <c r="I22" s="126">
        <v>-10</v>
      </c>
      <c r="J22" s="127"/>
      <c r="K22" s="127">
        <v>10</v>
      </c>
      <c r="L22" s="127">
        <v>0</v>
      </c>
    </row>
    <row r="23" spans="1:12" ht="12.75">
      <c r="A23" t="s">
        <v>203</v>
      </c>
      <c r="E23" s="9"/>
      <c r="F23" s="9"/>
      <c r="G23" s="9"/>
      <c r="H23" s="9"/>
      <c r="I23" s="9"/>
      <c r="J23" s="9"/>
      <c r="K23" s="9"/>
      <c r="L23" s="9"/>
    </row>
    <row r="24" spans="2:12" ht="12.75">
      <c r="B24" t="s">
        <v>202</v>
      </c>
      <c r="E24" s="116" t="s">
        <v>220</v>
      </c>
      <c r="F24" s="116" t="s">
        <v>220</v>
      </c>
      <c r="G24" s="116"/>
      <c r="H24" s="116" t="s">
        <v>220</v>
      </c>
      <c r="I24" s="126">
        <v>0</v>
      </c>
      <c r="J24" s="9"/>
      <c r="K24" s="9">
        <v>-2241</v>
      </c>
      <c r="L24" s="9">
        <f>+K24</f>
        <v>-2241</v>
      </c>
    </row>
    <row r="25" spans="1:12" ht="12.75">
      <c r="A25" t="s">
        <v>287</v>
      </c>
      <c r="E25" s="116"/>
      <c r="F25" s="116"/>
      <c r="G25" s="116"/>
      <c r="H25" s="116"/>
      <c r="I25" s="116"/>
      <c r="J25" s="9"/>
      <c r="K25" s="9"/>
      <c r="L25" s="9"/>
    </row>
    <row r="26" spans="2:12" ht="12.75">
      <c r="B26" t="s">
        <v>288</v>
      </c>
      <c r="E26" s="126">
        <v>0</v>
      </c>
      <c r="F26" s="126">
        <v>0</v>
      </c>
      <c r="G26" s="126"/>
      <c r="H26" s="126">
        <v>0</v>
      </c>
      <c r="I26" s="126">
        <v>0</v>
      </c>
      <c r="J26" s="9"/>
      <c r="K26" s="9">
        <v>-3402</v>
      </c>
      <c r="L26" s="9">
        <f>+K26</f>
        <v>-3402</v>
      </c>
    </row>
    <row r="27" ht="12.75">
      <c r="A27" t="s">
        <v>74</v>
      </c>
    </row>
    <row r="28" spans="2:12" ht="12.75">
      <c r="B28" t="s">
        <v>75</v>
      </c>
      <c r="E28" s="9">
        <v>956</v>
      </c>
      <c r="F28" s="9">
        <v>956</v>
      </c>
      <c r="G28" s="9"/>
      <c r="H28" s="9">
        <v>1262</v>
      </c>
      <c r="I28" s="116" t="s">
        <v>220</v>
      </c>
      <c r="J28" s="9"/>
      <c r="K28" s="116" t="s">
        <v>220</v>
      </c>
      <c r="L28" s="9">
        <f>+K28+I28+H28+F28</f>
        <v>2218</v>
      </c>
    </row>
    <row r="29" spans="1:12" ht="12.75">
      <c r="A29" t="s">
        <v>72</v>
      </c>
      <c r="E29" s="29"/>
      <c r="F29" s="32"/>
      <c r="G29" s="32"/>
      <c r="H29" s="32"/>
      <c r="I29" s="32"/>
      <c r="J29" s="32"/>
      <c r="K29" s="119"/>
      <c r="L29" s="52"/>
    </row>
    <row r="30" spans="2:12" ht="12.75">
      <c r="B30" t="s">
        <v>73</v>
      </c>
      <c r="E30" s="117" t="s">
        <v>220</v>
      </c>
      <c r="F30" s="114" t="s">
        <v>220</v>
      </c>
      <c r="G30" s="114"/>
      <c r="H30" s="114" t="s">
        <v>220</v>
      </c>
      <c r="I30" s="23">
        <v>3</v>
      </c>
      <c r="J30" s="23"/>
      <c r="K30" s="114" t="s">
        <v>220</v>
      </c>
      <c r="L30" s="51">
        <f>+I30</f>
        <v>3</v>
      </c>
    </row>
    <row r="31" spans="1:12" ht="12.75">
      <c r="A31" t="s">
        <v>207</v>
      </c>
      <c r="E31" s="118"/>
      <c r="F31" s="118"/>
      <c r="G31" s="118"/>
      <c r="H31" s="118"/>
      <c r="I31" s="22"/>
      <c r="J31" s="22"/>
      <c r="K31" s="118"/>
      <c r="L31" s="22"/>
    </row>
    <row r="32" spans="2:12" ht="12.75">
      <c r="B32" t="s">
        <v>208</v>
      </c>
      <c r="E32" s="116" t="s">
        <v>220</v>
      </c>
      <c r="F32" s="116" t="s">
        <v>220</v>
      </c>
      <c r="G32" s="116"/>
      <c r="H32" s="116" t="s">
        <v>220</v>
      </c>
      <c r="I32" s="9">
        <v>3</v>
      </c>
      <c r="J32" s="9"/>
      <c r="K32" s="116" t="s">
        <v>220</v>
      </c>
      <c r="L32" s="9">
        <f>+I32</f>
        <v>3</v>
      </c>
    </row>
    <row r="33" spans="5:12" ht="6" customHeight="1" thickBot="1">
      <c r="E33" s="24"/>
      <c r="F33" s="24"/>
      <c r="G33" s="24"/>
      <c r="H33" s="24"/>
      <c r="I33" s="24"/>
      <c r="J33" s="24"/>
      <c r="K33" s="24"/>
      <c r="L33" s="24"/>
    </row>
    <row r="34" spans="1:12" ht="14.25" thickBot="1" thickTop="1">
      <c r="A34" t="s">
        <v>308</v>
      </c>
      <c r="E34" s="24">
        <f>SUM(E20:E28)+E32</f>
        <v>62742</v>
      </c>
      <c r="F34" s="24">
        <f>SUM(F20:F28)+F32</f>
        <v>62742</v>
      </c>
      <c r="G34" s="24"/>
      <c r="H34" s="24">
        <f>SUM(H20:H28)+H32</f>
        <v>1597</v>
      </c>
      <c r="I34" s="24">
        <f>SUM(I20:I28)+I32</f>
        <v>1847</v>
      </c>
      <c r="J34" s="24"/>
      <c r="K34" s="24">
        <f>SUM(K20:K28)+K32</f>
        <v>68217</v>
      </c>
      <c r="L34" s="24">
        <f>SUM(L20:L28)+L32</f>
        <v>134403</v>
      </c>
    </row>
    <row r="35" ht="13.5" thickTop="1"/>
    <row r="37" ht="12.75">
      <c r="A37" s="100"/>
    </row>
    <row r="38" ht="12.75">
      <c r="A38" t="s">
        <v>217</v>
      </c>
    </row>
    <row r="39" ht="12.75">
      <c r="A39" t="s">
        <v>218</v>
      </c>
    </row>
    <row r="41" ht="12.75">
      <c r="A41" s="7"/>
    </row>
  </sheetData>
  <mergeCells count="5">
    <mergeCell ref="E9:F9"/>
    <mergeCell ref="E10:F10"/>
    <mergeCell ref="H10:I10"/>
    <mergeCell ref="E11:F11"/>
    <mergeCell ref="H11:I11"/>
  </mergeCells>
  <printOptions/>
  <pageMargins left="0.75" right="0" top="1" bottom="1" header="0.5" footer="0.5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>
      <selection activeCell="M209" sqref="M209"/>
    </sheetView>
  </sheetViews>
  <sheetFormatPr defaultColWidth="9.140625" defaultRowHeight="12.75"/>
  <cols>
    <col min="1" max="1" width="3.57421875" style="42" customWidth="1"/>
    <col min="2" max="2" width="4.7109375" style="42" customWidth="1"/>
    <col min="3" max="3" width="27.7109375" style="42" customWidth="1"/>
    <col min="4" max="4" width="12.140625" style="42" customWidth="1"/>
    <col min="5" max="5" width="1.7109375" style="42" customWidth="1"/>
    <col min="6" max="6" width="13.140625" style="42" customWidth="1"/>
    <col min="7" max="7" width="1.7109375" style="42" customWidth="1"/>
    <col min="8" max="8" width="13.8515625" style="42" customWidth="1"/>
    <col min="9" max="9" width="1.7109375" style="42" customWidth="1"/>
    <col min="10" max="10" width="12.00390625" style="42" customWidth="1"/>
    <col min="11" max="11" width="2.421875" style="42" customWidth="1"/>
    <col min="12" max="16384" width="9.140625" style="42" customWidth="1"/>
  </cols>
  <sheetData>
    <row r="1" ht="18.75">
      <c r="A1" s="91" t="s">
        <v>0</v>
      </c>
    </row>
    <row r="2" ht="12" customHeight="1">
      <c r="A2" t="s">
        <v>183</v>
      </c>
    </row>
    <row r="3" ht="7.5" customHeight="1">
      <c r="A3"/>
    </row>
    <row r="4" ht="12.75">
      <c r="A4" s="42" t="s">
        <v>276</v>
      </c>
    </row>
    <row r="5" ht="6" customHeight="1"/>
    <row r="6" ht="15">
      <c r="A6" s="83" t="s">
        <v>78</v>
      </c>
    </row>
    <row r="7" ht="15">
      <c r="A7" s="83"/>
    </row>
    <row r="9" spans="1:2" ht="12.75">
      <c r="A9" s="54" t="s">
        <v>153</v>
      </c>
      <c r="B9" s="3" t="s">
        <v>79</v>
      </c>
    </row>
    <row r="10" ht="12.75">
      <c r="B10" s="42" t="s">
        <v>235</v>
      </c>
    </row>
    <row r="11" ht="12.75">
      <c r="B11" s="42" t="s">
        <v>236</v>
      </c>
    </row>
    <row r="12" ht="12.75">
      <c r="B12" s="42" t="s">
        <v>237</v>
      </c>
    </row>
    <row r="13" ht="12.75" customHeight="1"/>
    <row r="14" ht="12.75">
      <c r="B14" s="42" t="s">
        <v>238</v>
      </c>
    </row>
    <row r="15" ht="12.75">
      <c r="B15" s="42" t="s">
        <v>239</v>
      </c>
    </row>
    <row r="16" ht="12.75">
      <c r="B16" s="42" t="s">
        <v>240</v>
      </c>
    </row>
    <row r="18" ht="12.75">
      <c r="B18" s="3" t="s">
        <v>184</v>
      </c>
    </row>
    <row r="19" ht="12.75">
      <c r="B19" s="42" t="s">
        <v>241</v>
      </c>
    </row>
    <row r="20" ht="12.75">
      <c r="B20" s="42" t="s">
        <v>242</v>
      </c>
    </row>
    <row r="21" spans="2:3" ht="12.75">
      <c r="B21" s="55" t="s">
        <v>12</v>
      </c>
      <c r="C21" s="42" t="s">
        <v>185</v>
      </c>
    </row>
    <row r="22" ht="6" customHeight="1"/>
    <row r="23" ht="12.75">
      <c r="B23" s="42" t="s">
        <v>243</v>
      </c>
    </row>
    <row r="24" ht="12.75">
      <c r="B24" s="42" t="s">
        <v>244</v>
      </c>
    </row>
    <row r="25" ht="6" customHeight="1"/>
    <row r="26" spans="2:3" ht="12.75">
      <c r="B26" s="55" t="s">
        <v>12</v>
      </c>
      <c r="C26" s="3" t="s">
        <v>147</v>
      </c>
    </row>
    <row r="27" ht="12.75">
      <c r="C27" s="42" t="s">
        <v>245</v>
      </c>
    </row>
    <row r="28" ht="12.75">
      <c r="C28" s="42" t="s">
        <v>246</v>
      </c>
    </row>
    <row r="29" ht="12.75">
      <c r="C29" s="42" t="s">
        <v>247</v>
      </c>
    </row>
    <row r="30" ht="12.75">
      <c r="C30" s="42" t="s">
        <v>248</v>
      </c>
    </row>
    <row r="31" ht="6" customHeight="1"/>
    <row r="32" ht="12.75">
      <c r="B32" s="42" t="s">
        <v>186</v>
      </c>
    </row>
    <row r="33" ht="6" customHeight="1"/>
    <row r="34" spans="6:10" ht="12.75">
      <c r="F34" s="4" t="s">
        <v>187</v>
      </c>
      <c r="H34" s="4" t="s">
        <v>189</v>
      </c>
      <c r="J34" s="4" t="s">
        <v>191</v>
      </c>
    </row>
    <row r="35" spans="6:10" ht="12.75">
      <c r="F35" s="4" t="s">
        <v>188</v>
      </c>
      <c r="H35" s="4" t="s">
        <v>190</v>
      </c>
      <c r="J35" s="4" t="s">
        <v>192</v>
      </c>
    </row>
    <row r="36" spans="6:10" ht="12.75">
      <c r="F36" s="4" t="s">
        <v>1</v>
      </c>
      <c r="H36" s="4" t="s">
        <v>1</v>
      </c>
      <c r="J36" s="4" t="s">
        <v>1</v>
      </c>
    </row>
    <row r="37" ht="12.75">
      <c r="B37" s="42" t="s">
        <v>193</v>
      </c>
    </row>
    <row r="38" spans="2:10" ht="12.75">
      <c r="B38" s="55" t="s">
        <v>12</v>
      </c>
      <c r="C38" s="42" t="s">
        <v>194</v>
      </c>
      <c r="F38" s="84">
        <v>44755</v>
      </c>
      <c r="G38" s="55" t="s">
        <v>195</v>
      </c>
      <c r="H38" s="84">
        <v>2224</v>
      </c>
      <c r="J38" s="84">
        <v>46979</v>
      </c>
    </row>
    <row r="39" spans="2:10" ht="12.75">
      <c r="B39" s="55" t="s">
        <v>12</v>
      </c>
      <c r="C39" s="42" t="s">
        <v>196</v>
      </c>
      <c r="F39" s="84">
        <v>2224</v>
      </c>
      <c r="H39" s="84">
        <v>-2224</v>
      </c>
      <c r="J39" s="132">
        <v>0</v>
      </c>
    </row>
    <row r="40" ht="6" customHeight="1">
      <c r="J40" s="84"/>
    </row>
    <row r="41" ht="12.75">
      <c r="B41" s="55" t="s">
        <v>197</v>
      </c>
    </row>
    <row r="42" ht="12.75">
      <c r="B42" s="55"/>
    </row>
    <row r="44" spans="1:2" ht="12.75">
      <c r="A44" s="55" t="s">
        <v>152</v>
      </c>
      <c r="B44" s="3" t="s">
        <v>209</v>
      </c>
    </row>
    <row r="45" ht="12.75">
      <c r="B45" s="42" t="s">
        <v>210</v>
      </c>
    </row>
    <row r="48" spans="1:2" ht="12.75">
      <c r="A48" s="55" t="s">
        <v>82</v>
      </c>
      <c r="B48" s="3" t="s">
        <v>83</v>
      </c>
    </row>
    <row r="49" ht="12.75">
      <c r="B49" s="42" t="s">
        <v>84</v>
      </c>
    </row>
    <row r="52" spans="1:2" ht="12.75">
      <c r="A52" s="55" t="s">
        <v>85</v>
      </c>
      <c r="B52" s="3" t="s">
        <v>86</v>
      </c>
    </row>
    <row r="53" ht="12.75">
      <c r="B53" s="42" t="s">
        <v>151</v>
      </c>
    </row>
    <row r="56" spans="1:2" ht="12.75">
      <c r="A56" s="55" t="s">
        <v>87</v>
      </c>
      <c r="B56" s="3" t="s">
        <v>249</v>
      </c>
    </row>
    <row r="57" ht="12.75">
      <c r="B57" s="42" t="s">
        <v>250</v>
      </c>
    </row>
    <row r="58" ht="12.75">
      <c r="B58" s="42" t="s">
        <v>251</v>
      </c>
    </row>
    <row r="62" spans="1:2" ht="12.75">
      <c r="A62" s="55" t="s">
        <v>90</v>
      </c>
      <c r="B62" s="3" t="s">
        <v>114</v>
      </c>
    </row>
    <row r="63" ht="12.75">
      <c r="B63" s="42" t="s">
        <v>115</v>
      </c>
    </row>
    <row r="64" ht="12.75">
      <c r="B64" s="42" t="s">
        <v>252</v>
      </c>
    </row>
    <row r="65" ht="12.75">
      <c r="B65" s="42" t="s">
        <v>289</v>
      </c>
    </row>
    <row r="66" ht="12.75">
      <c r="B66" s="42" t="s">
        <v>290</v>
      </c>
    </row>
    <row r="67" ht="12.75">
      <c r="B67" s="42" t="s">
        <v>309</v>
      </c>
    </row>
    <row r="68" ht="12.75">
      <c r="B68" s="42" t="s">
        <v>310</v>
      </c>
    </row>
    <row r="69" ht="12.75">
      <c r="B69" s="42" t="s">
        <v>291</v>
      </c>
    </row>
    <row r="72" spans="1:2" ht="12.75">
      <c r="A72" s="55" t="s">
        <v>95</v>
      </c>
      <c r="B72" s="3" t="s">
        <v>147</v>
      </c>
    </row>
    <row r="73" spans="1:2" ht="12.75">
      <c r="A73" s="55"/>
      <c r="B73" s="42" t="s">
        <v>353</v>
      </c>
    </row>
    <row r="74" spans="1:2" ht="12.75">
      <c r="A74" s="55"/>
      <c r="B74" s="42" t="s">
        <v>352</v>
      </c>
    </row>
    <row r="77" spans="1:2" ht="12.75">
      <c r="A77" s="54" t="s">
        <v>102</v>
      </c>
      <c r="B77" s="3" t="s">
        <v>80</v>
      </c>
    </row>
    <row r="78" spans="1:2" ht="12.75">
      <c r="A78" s="54"/>
      <c r="B78" s="42" t="s">
        <v>253</v>
      </c>
    </row>
    <row r="79" spans="4:8" ht="12.75">
      <c r="D79" s="57"/>
      <c r="E79" s="57"/>
      <c r="F79" s="57"/>
      <c r="G79" s="57"/>
      <c r="H79" s="60"/>
    </row>
    <row r="81" spans="1:2" ht="12.75">
      <c r="A81" s="55" t="s">
        <v>104</v>
      </c>
      <c r="B81" s="3" t="s">
        <v>103</v>
      </c>
    </row>
    <row r="82" spans="1:2" ht="12.75">
      <c r="A82" s="55"/>
      <c r="B82" s="42" t="s">
        <v>254</v>
      </c>
    </row>
    <row r="83" spans="1:2" ht="12.75">
      <c r="A83" s="55"/>
      <c r="B83" s="42" t="s">
        <v>255</v>
      </c>
    </row>
    <row r="84" spans="1:2" ht="12.75">
      <c r="A84" s="55"/>
      <c r="B84" s="3"/>
    </row>
    <row r="85" ht="12.75">
      <c r="B85" s="42" t="s">
        <v>256</v>
      </c>
    </row>
    <row r="86" ht="12.75">
      <c r="B86" s="42" t="s">
        <v>257</v>
      </c>
    </row>
    <row r="87" ht="12.75">
      <c r="B87" s="42" t="s">
        <v>258</v>
      </c>
    </row>
    <row r="90" spans="1:8" ht="12.75">
      <c r="A90" s="55" t="s">
        <v>107</v>
      </c>
      <c r="B90" s="3" t="s">
        <v>141</v>
      </c>
      <c r="D90" s="57"/>
      <c r="E90" s="57"/>
      <c r="F90" s="57"/>
      <c r="G90" s="57"/>
      <c r="H90" s="57"/>
    </row>
    <row r="91" spans="2:8" ht="12.75">
      <c r="B91" s="42" t="s">
        <v>259</v>
      </c>
      <c r="D91" s="57"/>
      <c r="E91" s="57"/>
      <c r="F91" s="57"/>
      <c r="G91" s="57"/>
      <c r="H91" s="57"/>
    </row>
    <row r="92" spans="2:8" ht="12.75">
      <c r="B92" s="42" t="s">
        <v>260</v>
      </c>
      <c r="D92" s="57"/>
      <c r="E92" s="57"/>
      <c r="F92" s="57"/>
      <c r="G92" s="57"/>
      <c r="H92" s="57"/>
    </row>
    <row r="93" spans="4:8" ht="12.75">
      <c r="D93" s="57"/>
      <c r="E93" s="57"/>
      <c r="F93" s="57"/>
      <c r="G93" s="57"/>
      <c r="H93" s="57"/>
    </row>
    <row r="95" spans="1:8" ht="12.75">
      <c r="A95" s="55" t="s">
        <v>109</v>
      </c>
      <c r="B95" s="3" t="s">
        <v>117</v>
      </c>
      <c r="D95" s="57"/>
      <c r="E95" s="57"/>
      <c r="F95" s="57"/>
      <c r="G95" s="57"/>
      <c r="H95" s="57"/>
    </row>
    <row r="96" spans="2:8" ht="12.75">
      <c r="B96" s="42" t="s">
        <v>118</v>
      </c>
      <c r="D96" s="57"/>
      <c r="E96" s="57"/>
      <c r="F96" s="57"/>
      <c r="G96" s="57"/>
      <c r="H96" s="57"/>
    </row>
    <row r="97" spans="4:8" ht="12.75">
      <c r="D97" s="57"/>
      <c r="E97" s="57"/>
      <c r="F97" s="57"/>
      <c r="G97" s="57"/>
      <c r="H97" s="57"/>
    </row>
    <row r="98" spans="4:8" ht="12.75">
      <c r="D98" s="57"/>
      <c r="E98" s="57"/>
      <c r="F98" s="57"/>
      <c r="G98" s="57"/>
      <c r="H98" s="57"/>
    </row>
    <row r="99" spans="1:8" ht="12.75">
      <c r="A99" s="55" t="s">
        <v>113</v>
      </c>
      <c r="B99" s="3" t="s">
        <v>181</v>
      </c>
      <c r="D99" s="57"/>
      <c r="E99" s="57"/>
      <c r="F99" s="57"/>
      <c r="G99" s="57"/>
      <c r="H99" s="57"/>
    </row>
    <row r="100" spans="2:8" ht="12.75">
      <c r="B100" s="42" t="s">
        <v>212</v>
      </c>
      <c r="D100" s="57"/>
      <c r="E100" s="57"/>
      <c r="F100" s="57"/>
      <c r="G100" s="57"/>
      <c r="H100" s="57"/>
    </row>
    <row r="101" spans="2:8" ht="12.75">
      <c r="B101" s="42" t="s">
        <v>292</v>
      </c>
      <c r="D101" s="57"/>
      <c r="E101" s="57"/>
      <c r="F101" s="57"/>
      <c r="G101" s="57"/>
      <c r="H101" s="57"/>
    </row>
    <row r="102" spans="2:8" ht="12.75">
      <c r="B102" s="55"/>
      <c r="D102" s="57"/>
      <c r="E102" s="57"/>
      <c r="F102" s="57"/>
      <c r="G102" s="57"/>
      <c r="H102" s="57"/>
    </row>
    <row r="103" spans="4:8" ht="12.75">
      <c r="D103" s="57"/>
      <c r="E103" s="57"/>
      <c r="F103" s="57"/>
      <c r="G103" s="57"/>
      <c r="H103" s="57"/>
    </row>
    <row r="104" spans="1:8" ht="12.75">
      <c r="A104" s="55" t="s">
        <v>116</v>
      </c>
      <c r="B104" s="3" t="s">
        <v>154</v>
      </c>
      <c r="D104" s="57"/>
      <c r="E104" s="57"/>
      <c r="F104" s="57"/>
      <c r="G104" s="57"/>
      <c r="H104" s="57"/>
    </row>
    <row r="105" spans="2:8" ht="12.75">
      <c r="B105" s="42" t="s">
        <v>293</v>
      </c>
      <c r="D105" s="57"/>
      <c r="E105" s="57"/>
      <c r="F105" s="57"/>
      <c r="G105" s="57"/>
      <c r="H105" s="57"/>
    </row>
    <row r="106" spans="4:8" ht="12.75">
      <c r="D106" s="57"/>
      <c r="E106" s="57"/>
      <c r="F106" s="57"/>
      <c r="G106" s="57"/>
      <c r="H106" s="57"/>
    </row>
    <row r="107" spans="4:8" ht="12.75">
      <c r="D107" s="57"/>
      <c r="E107" s="57"/>
      <c r="F107" s="57"/>
      <c r="G107" s="57"/>
      <c r="H107" s="62" t="s">
        <v>81</v>
      </c>
    </row>
    <row r="108" spans="4:8" ht="12.75">
      <c r="D108" s="57"/>
      <c r="E108" s="57"/>
      <c r="F108" s="57"/>
      <c r="G108" s="57"/>
      <c r="H108" s="85" t="s">
        <v>294</v>
      </c>
    </row>
    <row r="109" spans="4:8" ht="12.75">
      <c r="D109" s="57"/>
      <c r="E109" s="57"/>
      <c r="F109" s="57"/>
      <c r="G109" s="57"/>
      <c r="H109" s="63" t="s">
        <v>1</v>
      </c>
    </row>
    <row r="110" spans="2:8" ht="13.5" thickBot="1">
      <c r="B110" s="42" t="s">
        <v>122</v>
      </c>
      <c r="D110" s="57"/>
      <c r="E110" s="57"/>
      <c r="F110" s="57"/>
      <c r="G110" s="57"/>
      <c r="H110" s="90">
        <v>3822</v>
      </c>
    </row>
    <row r="111" spans="4:8" ht="13.5" thickTop="1">
      <c r="D111" s="57"/>
      <c r="E111" s="57"/>
      <c r="F111" s="57"/>
      <c r="G111" s="57"/>
      <c r="H111" s="120"/>
    </row>
    <row r="112" spans="2:8" ht="12.75">
      <c r="B112" s="42" t="s">
        <v>123</v>
      </c>
      <c r="D112" s="57"/>
      <c r="E112" s="57"/>
      <c r="F112" s="57"/>
      <c r="G112" s="57"/>
      <c r="H112" s="57"/>
    </row>
    <row r="113" spans="2:8" ht="13.5" thickBot="1">
      <c r="B113" s="55" t="s">
        <v>124</v>
      </c>
      <c r="D113" s="57"/>
      <c r="E113" s="57"/>
      <c r="F113" s="57"/>
      <c r="G113" s="57"/>
      <c r="H113" s="86">
        <v>3822</v>
      </c>
    </row>
    <row r="114" spans="2:8" ht="13.5" thickTop="1">
      <c r="B114" s="55"/>
      <c r="D114" s="57"/>
      <c r="E114" s="57"/>
      <c r="F114" s="57"/>
      <c r="G114" s="57"/>
      <c r="H114" s="60"/>
    </row>
    <row r="115" spans="2:8" ht="12.75">
      <c r="B115" s="55"/>
      <c r="D115" s="57"/>
      <c r="E115" s="57"/>
      <c r="F115" s="57"/>
      <c r="G115" s="57"/>
      <c r="H115" s="60"/>
    </row>
    <row r="116" spans="2:8" ht="12.75">
      <c r="B116" s="55"/>
      <c r="D116" s="57"/>
      <c r="E116" s="57"/>
      <c r="F116" s="57"/>
      <c r="G116" s="57"/>
      <c r="H116" s="60"/>
    </row>
    <row r="117" spans="2:8" ht="12.75">
      <c r="B117" s="55"/>
      <c r="D117" s="57"/>
      <c r="E117" s="57"/>
      <c r="F117" s="57"/>
      <c r="G117" s="57"/>
      <c r="H117" s="60"/>
    </row>
    <row r="118" spans="2:8" ht="12.75">
      <c r="B118" s="55"/>
      <c r="D118" s="57"/>
      <c r="E118" s="57"/>
      <c r="F118" s="57"/>
      <c r="G118" s="57"/>
      <c r="H118" s="60"/>
    </row>
    <row r="119" spans="1:2" ht="12.75">
      <c r="A119" s="55" t="s">
        <v>119</v>
      </c>
      <c r="B119" s="3" t="s">
        <v>88</v>
      </c>
    </row>
    <row r="120" ht="12.75">
      <c r="B120" s="42" t="s">
        <v>89</v>
      </c>
    </row>
    <row r="123" spans="1:8" ht="12.75">
      <c r="A123" s="55" t="s">
        <v>121</v>
      </c>
      <c r="B123" s="3" t="s">
        <v>155</v>
      </c>
      <c r="D123" s="57"/>
      <c r="E123" s="57"/>
      <c r="F123" s="57"/>
      <c r="G123" s="57"/>
      <c r="H123" s="57"/>
    </row>
    <row r="124" spans="1:8" ht="12.75" hidden="1">
      <c r="A124" s="55" t="s">
        <v>156</v>
      </c>
      <c r="B124" s="42" t="s">
        <v>157</v>
      </c>
      <c r="D124" s="57"/>
      <c r="E124" s="57"/>
      <c r="F124" s="57"/>
      <c r="G124" s="57"/>
      <c r="H124" s="4" t="s">
        <v>158</v>
      </c>
    </row>
    <row r="125" spans="4:10" ht="12.75" hidden="1">
      <c r="D125" s="57"/>
      <c r="E125" s="57"/>
      <c r="F125" s="57"/>
      <c r="G125" s="57"/>
      <c r="H125" s="62" t="s">
        <v>159</v>
      </c>
      <c r="I125" s="3"/>
      <c r="J125" s="4"/>
    </row>
    <row r="126" spans="4:10" ht="12.75" hidden="1">
      <c r="D126" s="57"/>
      <c r="E126" s="57"/>
      <c r="F126" s="57"/>
      <c r="G126" s="57"/>
      <c r="H126" s="62" t="s">
        <v>160</v>
      </c>
      <c r="I126" s="3"/>
      <c r="J126" s="4"/>
    </row>
    <row r="127" spans="2:10" ht="12.75" hidden="1">
      <c r="B127" s="42" t="s">
        <v>161</v>
      </c>
      <c r="D127" s="57"/>
      <c r="E127" s="57"/>
      <c r="F127" s="57"/>
      <c r="G127" s="57"/>
      <c r="H127" s="63" t="s">
        <v>41</v>
      </c>
      <c r="I127" s="3"/>
      <c r="J127" s="56"/>
    </row>
    <row r="128" spans="4:10" ht="6" customHeight="1" hidden="1">
      <c r="D128" s="57"/>
      <c r="E128" s="57"/>
      <c r="F128" s="57"/>
      <c r="G128" s="57"/>
      <c r="H128" s="63"/>
      <c r="I128" s="3"/>
      <c r="J128" s="56"/>
    </row>
    <row r="129" spans="2:8" ht="12.75" hidden="1">
      <c r="B129" s="55" t="s">
        <v>162</v>
      </c>
      <c r="D129" s="57"/>
      <c r="E129" s="57"/>
      <c r="F129" s="57"/>
      <c r="G129" s="57"/>
      <c r="H129" s="57">
        <f>27062621+2224296</f>
        <v>29286917</v>
      </c>
    </row>
    <row r="130" spans="2:8" ht="12.75" hidden="1">
      <c r="B130" s="55" t="s">
        <v>163</v>
      </c>
      <c r="D130" s="57"/>
      <c r="E130" s="57"/>
      <c r="F130" s="57"/>
      <c r="G130" s="57"/>
      <c r="H130" s="57">
        <v>2206000</v>
      </c>
    </row>
    <row r="131" spans="2:8" ht="12.75" hidden="1">
      <c r="B131" s="55" t="s">
        <v>164</v>
      </c>
      <c r="D131" s="57"/>
      <c r="E131" s="57"/>
      <c r="F131" s="57"/>
      <c r="G131" s="57"/>
      <c r="H131" s="57">
        <v>50000</v>
      </c>
    </row>
    <row r="132" spans="2:8" ht="12.75" hidden="1">
      <c r="B132" s="55" t="s">
        <v>165</v>
      </c>
      <c r="D132" s="57"/>
      <c r="E132" s="57"/>
      <c r="F132" s="57"/>
      <c r="G132" s="57"/>
      <c r="H132" s="57">
        <v>2129083</v>
      </c>
    </row>
    <row r="133" spans="2:8" ht="13.5" hidden="1" thickBot="1">
      <c r="B133" s="55"/>
      <c r="D133" s="57"/>
      <c r="E133" s="57"/>
      <c r="F133" s="57"/>
      <c r="G133" s="57"/>
      <c r="H133" s="88">
        <f>SUM(H129:H132)</f>
        <v>33672000</v>
      </c>
    </row>
    <row r="134" spans="2:8" ht="12.75" hidden="1">
      <c r="B134" s="55"/>
      <c r="D134" s="57"/>
      <c r="E134" s="57"/>
      <c r="F134" s="57"/>
      <c r="G134" s="57"/>
      <c r="H134" s="57"/>
    </row>
    <row r="135" spans="1:10" ht="12.75">
      <c r="A135" s="55"/>
      <c r="B135" s="42" t="s">
        <v>166</v>
      </c>
      <c r="D135" s="57"/>
      <c r="E135" s="57"/>
      <c r="F135" s="57"/>
      <c r="G135" s="57"/>
      <c r="H135" s="4" t="s">
        <v>81</v>
      </c>
      <c r="I135"/>
      <c r="J135"/>
    </row>
    <row r="136" spans="2:10" ht="12.75">
      <c r="B136" s="55"/>
      <c r="D136" s="57"/>
      <c r="E136" s="57"/>
      <c r="F136" s="57"/>
      <c r="G136" s="57"/>
      <c r="H136" s="62" t="s">
        <v>295</v>
      </c>
      <c r="I136" s="3"/>
      <c r="J136" s="4"/>
    </row>
    <row r="137" spans="2:10" ht="12.75">
      <c r="B137" s="55"/>
      <c r="D137" s="57"/>
      <c r="E137" s="57"/>
      <c r="F137" s="57"/>
      <c r="G137" s="57"/>
      <c r="H137" s="62" t="s">
        <v>294</v>
      </c>
      <c r="I137" s="3"/>
      <c r="J137" s="4"/>
    </row>
    <row r="138" spans="2:10" ht="12.75">
      <c r="B138" s="55"/>
      <c r="D138" s="57"/>
      <c r="E138" s="57"/>
      <c r="F138" s="57"/>
      <c r="G138" s="57"/>
      <c r="H138" s="63" t="s">
        <v>1</v>
      </c>
      <c r="I138" s="3"/>
      <c r="J138" s="4"/>
    </row>
    <row r="139" spans="2:10" ht="5.25" customHeight="1">
      <c r="B139" s="55"/>
      <c r="D139" s="57"/>
      <c r="E139" s="57"/>
      <c r="F139" s="57"/>
      <c r="G139" s="57"/>
      <c r="H139" s="63"/>
      <c r="I139" s="3"/>
      <c r="J139" s="4"/>
    </row>
    <row r="140" spans="2:10" ht="13.5" thickBot="1">
      <c r="B140" s="42" t="s">
        <v>167</v>
      </c>
      <c r="D140" s="57"/>
      <c r="E140" s="57"/>
      <c r="F140" s="57"/>
      <c r="G140" s="57"/>
      <c r="H140" s="89">
        <v>9415</v>
      </c>
      <c r="I140" s="87"/>
      <c r="J140" s="49"/>
    </row>
    <row r="141" spans="2:10" ht="7.5" customHeight="1" thickTop="1">
      <c r="B141" s="55"/>
      <c r="D141" s="57"/>
      <c r="E141" s="57"/>
      <c r="F141" s="57"/>
      <c r="G141" s="57"/>
      <c r="H141" s="62"/>
      <c r="I141" s="3"/>
      <c r="J141" s="4"/>
    </row>
    <row r="142" spans="2:10" ht="12.75">
      <c r="B142" s="42" t="s">
        <v>168</v>
      </c>
      <c r="D142" s="57"/>
      <c r="E142" s="57"/>
      <c r="F142" s="57"/>
      <c r="G142" s="57"/>
      <c r="H142" s="62"/>
      <c r="I142" s="3"/>
      <c r="J142" s="4"/>
    </row>
    <row r="143" spans="2:10" ht="12.75">
      <c r="B143" s="42" t="s">
        <v>311</v>
      </c>
      <c r="D143" s="57"/>
      <c r="E143" s="57"/>
      <c r="F143" s="57"/>
      <c r="G143" s="57"/>
      <c r="H143" s="62"/>
      <c r="I143" s="3"/>
      <c r="J143" s="4"/>
    </row>
    <row r="144" spans="2:8" ht="12.75">
      <c r="B144" s="42" t="s">
        <v>312</v>
      </c>
      <c r="D144" s="57"/>
      <c r="E144" s="57"/>
      <c r="F144" s="57"/>
      <c r="G144" s="57"/>
      <c r="H144" s="57"/>
    </row>
    <row r="145" spans="4:8" ht="7.5" customHeight="1" hidden="1" thickTop="1">
      <c r="D145" s="57"/>
      <c r="E145" s="57"/>
      <c r="F145" s="57"/>
      <c r="G145" s="57"/>
      <c r="H145" s="57"/>
    </row>
    <row r="146" spans="4:8" ht="12.75" hidden="1">
      <c r="D146" s="57"/>
      <c r="E146" s="57"/>
      <c r="F146" s="57"/>
      <c r="G146" s="57"/>
      <c r="H146" s="62" t="s">
        <v>158</v>
      </c>
    </row>
    <row r="147" spans="4:8" ht="12.75" hidden="1">
      <c r="D147" s="57"/>
      <c r="E147" s="57"/>
      <c r="F147" s="57"/>
      <c r="G147" s="57"/>
      <c r="H147" s="62" t="s">
        <v>159</v>
      </c>
    </row>
    <row r="148" spans="4:8" ht="12.75" hidden="1">
      <c r="D148" s="57"/>
      <c r="E148" s="57"/>
      <c r="F148" s="57"/>
      <c r="G148" s="57"/>
      <c r="H148" s="62" t="s">
        <v>160</v>
      </c>
    </row>
    <row r="149" spans="4:8" ht="12.75" hidden="1">
      <c r="D149" s="57"/>
      <c r="E149" s="57"/>
      <c r="F149" s="57"/>
      <c r="G149" s="57"/>
      <c r="H149" s="63" t="s">
        <v>41</v>
      </c>
    </row>
    <row r="150" spans="2:8" ht="12.75" hidden="1">
      <c r="B150" s="42" t="s">
        <v>169</v>
      </c>
      <c r="D150" s="57"/>
      <c r="E150" s="57"/>
      <c r="F150" s="57"/>
      <c r="G150" s="57"/>
      <c r="H150" s="57"/>
    </row>
    <row r="151" spans="2:8" ht="13.5" hidden="1" thickBot="1">
      <c r="B151" s="55" t="s">
        <v>165</v>
      </c>
      <c r="D151" s="57"/>
      <c r="E151" s="57"/>
      <c r="F151" s="57"/>
      <c r="G151" s="57"/>
      <c r="H151" s="86">
        <v>71445</v>
      </c>
    </row>
    <row r="152" spans="4:8" ht="7.5" customHeight="1" hidden="1">
      <c r="D152" s="57"/>
      <c r="E152" s="57"/>
      <c r="F152" s="57"/>
      <c r="G152" s="57"/>
      <c r="H152" s="57"/>
    </row>
    <row r="153" spans="2:8" ht="12.75" hidden="1">
      <c r="B153" s="42" t="s">
        <v>170</v>
      </c>
      <c r="D153" s="57"/>
      <c r="E153" s="57"/>
      <c r="F153" s="57"/>
      <c r="G153" s="57"/>
      <c r="H153" s="57"/>
    </row>
    <row r="154" spans="2:8" ht="12.75" hidden="1">
      <c r="B154" s="42" t="s">
        <v>171</v>
      </c>
      <c r="D154" s="57"/>
      <c r="E154" s="57"/>
      <c r="F154" s="57"/>
      <c r="G154" s="57"/>
      <c r="H154" s="57"/>
    </row>
    <row r="155" spans="2:8" ht="12.75">
      <c r="B155" s="42" t="s">
        <v>337</v>
      </c>
      <c r="D155" s="57"/>
      <c r="E155" s="57"/>
      <c r="F155" s="57"/>
      <c r="G155" s="57"/>
      <c r="H155" s="57"/>
    </row>
    <row r="156" spans="2:8" ht="12.75">
      <c r="B156" s="42" t="s">
        <v>338</v>
      </c>
      <c r="D156" s="57"/>
      <c r="E156" s="57"/>
      <c r="F156" s="57"/>
      <c r="G156" s="57"/>
      <c r="H156" s="57"/>
    </row>
    <row r="157" spans="4:8" ht="12.75">
      <c r="D157" s="57"/>
      <c r="E157" s="57"/>
      <c r="F157" s="57"/>
      <c r="G157" s="57"/>
      <c r="H157" s="57"/>
    </row>
    <row r="158" spans="4:8" ht="12.75">
      <c r="D158" s="57"/>
      <c r="E158" s="57"/>
      <c r="F158" s="57"/>
      <c r="G158" s="57"/>
      <c r="H158" s="57"/>
    </row>
    <row r="159" spans="1:8" ht="12.75">
      <c r="A159" s="55" t="s">
        <v>125</v>
      </c>
      <c r="B159" s="3" t="s">
        <v>139</v>
      </c>
      <c r="D159" s="57"/>
      <c r="E159" s="57"/>
      <c r="F159" s="57"/>
      <c r="G159" s="57"/>
      <c r="H159" s="57"/>
    </row>
    <row r="160" spans="2:8" ht="12.75" customHeight="1">
      <c r="B160" s="42" t="s">
        <v>296</v>
      </c>
      <c r="D160" s="57"/>
      <c r="E160" s="57"/>
      <c r="F160" s="57"/>
      <c r="G160" s="57"/>
      <c r="H160" s="57"/>
    </row>
    <row r="161" spans="2:8" ht="12.75" customHeight="1">
      <c r="B161" s="42" t="s">
        <v>261</v>
      </c>
      <c r="D161" s="57"/>
      <c r="E161" s="57"/>
      <c r="F161" s="57"/>
      <c r="G161" s="57"/>
      <c r="H161" s="57"/>
    </row>
    <row r="162" spans="2:8" ht="12.75" customHeight="1">
      <c r="B162" s="42" t="s">
        <v>262</v>
      </c>
      <c r="D162" s="57"/>
      <c r="E162" s="57"/>
      <c r="F162" s="57"/>
      <c r="G162" s="57"/>
      <c r="H162" s="57"/>
    </row>
    <row r="163" spans="4:8" ht="12.75">
      <c r="D163" s="57"/>
      <c r="E163" s="57"/>
      <c r="F163" s="57"/>
      <c r="G163" s="57"/>
      <c r="H163" s="57"/>
    </row>
    <row r="164" spans="2:8" ht="12.75">
      <c r="B164" s="42" t="s">
        <v>297</v>
      </c>
      <c r="D164" s="57"/>
      <c r="E164" s="57"/>
      <c r="F164" s="57"/>
      <c r="G164" s="57"/>
      <c r="H164" s="57"/>
    </row>
    <row r="165" spans="2:8" ht="12.75">
      <c r="B165" s="42" t="s">
        <v>263</v>
      </c>
      <c r="D165" s="57"/>
      <c r="E165" s="57"/>
      <c r="F165" s="57"/>
      <c r="G165" s="57"/>
      <c r="H165" s="57"/>
    </row>
    <row r="166" spans="2:8" ht="12.75">
      <c r="B166" s="42" t="s">
        <v>264</v>
      </c>
      <c r="D166" s="57"/>
      <c r="E166" s="57"/>
      <c r="F166" s="57"/>
      <c r="G166" s="57"/>
      <c r="H166" s="57"/>
    </row>
    <row r="167" spans="4:8" ht="12.75">
      <c r="D167" s="57"/>
      <c r="E167" s="57"/>
      <c r="F167" s="57"/>
      <c r="G167" s="57"/>
      <c r="H167" s="57"/>
    </row>
    <row r="168" spans="2:8" ht="12.75">
      <c r="B168" s="42" t="s">
        <v>265</v>
      </c>
      <c r="D168" s="57"/>
      <c r="E168" s="57"/>
      <c r="F168" s="57"/>
      <c r="G168" s="57"/>
      <c r="H168" s="57"/>
    </row>
    <row r="169" spans="2:8" ht="12.75">
      <c r="B169" s="42" t="s">
        <v>298</v>
      </c>
      <c r="D169" s="57"/>
      <c r="E169" s="57"/>
      <c r="F169" s="57"/>
      <c r="G169" s="57"/>
      <c r="H169" s="57"/>
    </row>
    <row r="170" spans="2:8" ht="12.75">
      <c r="B170" s="42" t="s">
        <v>266</v>
      </c>
      <c r="D170" s="57"/>
      <c r="E170" s="57"/>
      <c r="F170" s="57"/>
      <c r="G170" s="57"/>
      <c r="H170" s="57"/>
    </row>
    <row r="171" spans="4:8" ht="12.75">
      <c r="D171" s="57"/>
      <c r="E171" s="57"/>
      <c r="F171" s="57"/>
      <c r="G171" s="57"/>
      <c r="H171" s="57"/>
    </row>
    <row r="172" spans="4:8" ht="12.75">
      <c r="D172" s="57"/>
      <c r="E172" s="57"/>
      <c r="F172" s="57"/>
      <c r="G172" s="57"/>
      <c r="H172" s="57"/>
    </row>
    <row r="173" spans="1:8" ht="12.75">
      <c r="A173" s="55" t="s">
        <v>126</v>
      </c>
      <c r="B173" s="3" t="s">
        <v>133</v>
      </c>
      <c r="C173" s="3"/>
      <c r="D173" s="67"/>
      <c r="E173" s="67"/>
      <c r="F173" s="67"/>
      <c r="G173" s="67"/>
      <c r="H173" s="57"/>
    </row>
    <row r="174" spans="4:8" ht="12.75">
      <c r="D174" s="57"/>
      <c r="E174" s="57"/>
      <c r="F174" s="57"/>
      <c r="G174" s="57"/>
      <c r="H174" s="57"/>
    </row>
    <row r="175" spans="2:8" ht="12.75">
      <c r="B175" s="68"/>
      <c r="C175" s="69"/>
      <c r="D175" s="70"/>
      <c r="E175" s="71"/>
      <c r="F175" s="121" t="s">
        <v>110</v>
      </c>
      <c r="G175" s="68"/>
      <c r="H175" s="72" t="s">
        <v>134</v>
      </c>
    </row>
    <row r="176" spans="2:8" ht="12.75">
      <c r="B176" s="73"/>
      <c r="C176" s="61"/>
      <c r="D176" s="60"/>
      <c r="E176" s="74"/>
      <c r="F176" s="122" t="s">
        <v>135</v>
      </c>
      <c r="G176" s="73"/>
      <c r="H176" s="75" t="s">
        <v>135</v>
      </c>
    </row>
    <row r="177" spans="2:8" ht="12.75">
      <c r="B177" s="73"/>
      <c r="C177" s="61"/>
      <c r="D177" s="60"/>
      <c r="E177" s="74"/>
      <c r="F177" s="122" t="s">
        <v>294</v>
      </c>
      <c r="G177" s="73"/>
      <c r="H177" s="75" t="s">
        <v>213</v>
      </c>
    </row>
    <row r="178" spans="2:8" ht="12.75">
      <c r="B178" s="76"/>
      <c r="C178" s="77"/>
      <c r="D178" s="64"/>
      <c r="E178" s="78"/>
      <c r="F178" s="123" t="s">
        <v>1</v>
      </c>
      <c r="G178" s="76"/>
      <c r="H178" s="79" t="s">
        <v>1</v>
      </c>
    </row>
    <row r="179" spans="2:8" ht="12.75">
      <c r="B179" s="80" t="s">
        <v>76</v>
      </c>
      <c r="C179" s="59"/>
      <c r="D179" s="58"/>
      <c r="E179" s="81"/>
      <c r="F179" s="82">
        <v>18755</v>
      </c>
      <c r="G179" s="82"/>
      <c r="H179" s="81">
        <v>35732</v>
      </c>
    </row>
    <row r="180" spans="2:8" ht="12.75">
      <c r="B180" s="80" t="s">
        <v>136</v>
      </c>
      <c r="C180" s="59"/>
      <c r="D180" s="58"/>
      <c r="E180" s="81"/>
      <c r="F180" s="82">
        <v>5692</v>
      </c>
      <c r="G180" s="82"/>
      <c r="H180" s="81">
        <v>11944</v>
      </c>
    </row>
    <row r="181" spans="2:8" ht="12.75">
      <c r="B181" s="80" t="s">
        <v>137</v>
      </c>
      <c r="C181" s="59"/>
      <c r="D181" s="58"/>
      <c r="E181" s="81"/>
      <c r="F181" s="82">
        <v>4927</v>
      </c>
      <c r="G181" s="82"/>
      <c r="H181" s="81">
        <v>8729</v>
      </c>
    </row>
    <row r="182" spans="2:8" ht="7.5" customHeight="1">
      <c r="B182" s="61"/>
      <c r="C182" s="61"/>
      <c r="D182" s="60"/>
      <c r="E182" s="60"/>
      <c r="F182" s="60"/>
      <c r="G182" s="60"/>
      <c r="H182" s="60"/>
    </row>
    <row r="183" spans="2:8" ht="12.75">
      <c r="B183" s="42" t="s">
        <v>313</v>
      </c>
      <c r="C183" s="61"/>
      <c r="D183" s="60"/>
      <c r="E183" s="60"/>
      <c r="F183" s="60"/>
      <c r="G183" s="60"/>
      <c r="H183" s="60"/>
    </row>
    <row r="184" spans="2:8" ht="12.75">
      <c r="B184" s="42" t="s">
        <v>330</v>
      </c>
      <c r="C184" s="61"/>
      <c r="D184" s="60"/>
      <c r="E184" s="60"/>
      <c r="F184" s="60"/>
      <c r="G184" s="60"/>
      <c r="H184" s="60"/>
    </row>
    <row r="185" spans="2:8" ht="12.75">
      <c r="B185" s="42" t="s">
        <v>332</v>
      </c>
      <c r="C185" s="61"/>
      <c r="D185" s="60"/>
      <c r="E185" s="60"/>
      <c r="F185" s="60"/>
      <c r="G185" s="60"/>
      <c r="H185" s="60"/>
    </row>
    <row r="186" spans="2:8" ht="12.75">
      <c r="B186" s="131" t="s">
        <v>331</v>
      </c>
      <c r="C186" s="61"/>
      <c r="D186" s="60"/>
      <c r="E186" s="60"/>
      <c r="F186" s="60"/>
      <c r="G186" s="60"/>
      <c r="H186" s="60"/>
    </row>
    <row r="187" spans="3:8" ht="12.75">
      <c r="C187" s="61"/>
      <c r="D187" s="60"/>
      <c r="E187" s="60"/>
      <c r="F187" s="60"/>
      <c r="G187" s="60"/>
      <c r="H187" s="60"/>
    </row>
    <row r="188" spans="3:8" ht="12.75">
      <c r="C188" s="61"/>
      <c r="D188" s="60"/>
      <c r="E188" s="60"/>
      <c r="F188" s="60"/>
      <c r="G188" s="60"/>
      <c r="H188" s="60"/>
    </row>
    <row r="189" spans="1:8" ht="12.75">
      <c r="A189" s="55" t="s">
        <v>129</v>
      </c>
      <c r="B189" s="3" t="s">
        <v>143</v>
      </c>
      <c r="D189" s="57"/>
      <c r="E189" s="57"/>
      <c r="F189" s="57"/>
      <c r="G189" s="57"/>
      <c r="H189" s="57"/>
    </row>
    <row r="190" spans="1:8" ht="12.75">
      <c r="A190" s="55"/>
      <c r="B190" s="42" t="s">
        <v>314</v>
      </c>
      <c r="D190" s="57"/>
      <c r="E190" s="57"/>
      <c r="F190" s="57"/>
      <c r="G190" s="57"/>
      <c r="H190" s="57"/>
    </row>
    <row r="191" spans="1:8" ht="12.75">
      <c r="A191" s="55"/>
      <c r="B191" s="42" t="s">
        <v>342</v>
      </c>
      <c r="D191" s="57"/>
      <c r="E191" s="57"/>
      <c r="F191" s="57"/>
      <c r="G191" s="57"/>
      <c r="H191" s="57"/>
    </row>
    <row r="192" spans="1:8" ht="12.75">
      <c r="A192" s="55"/>
      <c r="B192" s="42" t="s">
        <v>343</v>
      </c>
      <c r="D192" s="57"/>
      <c r="E192" s="57"/>
      <c r="F192" s="57"/>
      <c r="G192" s="57"/>
      <c r="H192" s="57"/>
    </row>
    <row r="193" spans="1:8" ht="12.75">
      <c r="A193" s="55"/>
      <c r="B193" s="42" t="s">
        <v>344</v>
      </c>
      <c r="D193" s="57"/>
      <c r="E193" s="57"/>
      <c r="F193" s="57"/>
      <c r="G193" s="57"/>
      <c r="H193" s="57"/>
    </row>
    <row r="194" spans="1:8" ht="12.75">
      <c r="A194" s="55"/>
      <c r="B194" s="42" t="s">
        <v>345</v>
      </c>
      <c r="D194" s="57"/>
      <c r="E194" s="57"/>
      <c r="F194" s="57"/>
      <c r="G194" s="57"/>
      <c r="H194" s="57"/>
    </row>
    <row r="195" spans="1:8" ht="12.75">
      <c r="A195" s="55"/>
      <c r="B195" s="42" t="s">
        <v>346</v>
      </c>
      <c r="D195" s="57"/>
      <c r="E195" s="57"/>
      <c r="F195" s="57"/>
      <c r="G195" s="57"/>
      <c r="H195" s="57"/>
    </row>
    <row r="196" spans="1:8" ht="12.75">
      <c r="A196" s="55"/>
      <c r="B196" s="3"/>
      <c r="D196" s="57"/>
      <c r="E196" s="57"/>
      <c r="F196" s="57"/>
      <c r="G196" s="57"/>
      <c r="H196" s="57"/>
    </row>
    <row r="197" spans="1:8" ht="12.75">
      <c r="A197" s="55"/>
      <c r="B197" s="3"/>
      <c r="D197" s="57"/>
      <c r="E197" s="57"/>
      <c r="F197" s="57"/>
      <c r="G197" s="57"/>
      <c r="H197" s="57"/>
    </row>
    <row r="198" spans="1:8" ht="12.75">
      <c r="A198" s="55"/>
      <c r="B198" s="3"/>
      <c r="D198" s="57"/>
      <c r="E198" s="57"/>
      <c r="F198" s="57"/>
      <c r="G198" s="57"/>
      <c r="H198" s="57"/>
    </row>
    <row r="199" spans="1:8" ht="12.75">
      <c r="A199" s="55" t="s">
        <v>132</v>
      </c>
      <c r="B199" s="3" t="s">
        <v>145</v>
      </c>
      <c r="D199" s="57"/>
      <c r="E199" s="57"/>
      <c r="F199" s="57"/>
      <c r="G199" s="57"/>
      <c r="H199" s="57"/>
    </row>
    <row r="200" spans="2:8" ht="12.75">
      <c r="B200" s="42" t="s">
        <v>182</v>
      </c>
      <c r="D200" s="57"/>
      <c r="E200" s="57"/>
      <c r="F200" s="57"/>
      <c r="G200" s="57"/>
      <c r="H200" s="57"/>
    </row>
    <row r="201" spans="4:8" ht="12.75">
      <c r="D201" s="57"/>
      <c r="E201" s="57"/>
      <c r="F201" s="57"/>
      <c r="G201" s="57"/>
      <c r="H201" s="57"/>
    </row>
    <row r="202" spans="4:8" ht="12.75">
      <c r="D202" s="57"/>
      <c r="E202" s="57"/>
      <c r="F202" s="57"/>
      <c r="G202" s="57"/>
      <c r="H202" s="57"/>
    </row>
    <row r="203" spans="1:8" ht="12.75">
      <c r="A203" s="54" t="s">
        <v>138</v>
      </c>
      <c r="B203" s="3" t="s">
        <v>11</v>
      </c>
      <c r="D203" s="57"/>
      <c r="E203" s="57"/>
      <c r="F203" s="57"/>
      <c r="G203" s="57"/>
      <c r="H203" s="57"/>
    </row>
    <row r="204" spans="1:10" ht="12.75">
      <c r="A204" s="54"/>
      <c r="B204" s="3"/>
      <c r="D204" s="138" t="s">
        <v>81</v>
      </c>
      <c r="E204" s="138"/>
      <c r="F204" s="138"/>
      <c r="G204" s="57"/>
      <c r="H204" s="138" t="s">
        <v>81</v>
      </c>
      <c r="I204" s="138"/>
      <c r="J204" s="138"/>
    </row>
    <row r="205" spans="4:10" ht="12.75">
      <c r="D205" s="138" t="s">
        <v>4</v>
      </c>
      <c r="E205" s="138"/>
      <c r="F205" s="138"/>
      <c r="G205" s="57"/>
      <c r="H205" s="138" t="s">
        <v>278</v>
      </c>
      <c r="I205" s="138"/>
      <c r="J205" s="138"/>
    </row>
    <row r="206" spans="4:10" ht="12.75">
      <c r="D206" s="62" t="s">
        <v>294</v>
      </c>
      <c r="E206" s="63"/>
      <c r="F206" s="62" t="s">
        <v>300</v>
      </c>
      <c r="G206" s="63"/>
      <c r="H206" s="62" t="s">
        <v>294</v>
      </c>
      <c r="I206" s="56"/>
      <c r="J206" s="4" t="s">
        <v>300</v>
      </c>
    </row>
    <row r="207" spans="4:10" ht="12.75">
      <c r="D207" s="62" t="s">
        <v>1</v>
      </c>
      <c r="E207" s="63"/>
      <c r="F207" s="62" t="s">
        <v>1</v>
      </c>
      <c r="G207" s="63"/>
      <c r="H207" s="62" t="s">
        <v>1</v>
      </c>
      <c r="I207" s="56"/>
      <c r="J207" s="4" t="s">
        <v>1</v>
      </c>
    </row>
    <row r="208" spans="2:8" ht="12.75">
      <c r="B208" s="42" t="s">
        <v>91</v>
      </c>
      <c r="D208" s="57"/>
      <c r="E208" s="57"/>
      <c r="F208" s="57"/>
      <c r="G208" s="57"/>
      <c r="H208" s="57"/>
    </row>
    <row r="209" spans="2:10" ht="12.75">
      <c r="B209" s="55" t="s">
        <v>92</v>
      </c>
      <c r="D209" s="57">
        <v>172</v>
      </c>
      <c r="E209" s="57"/>
      <c r="F209" s="57">
        <v>1432</v>
      </c>
      <c r="G209" s="57"/>
      <c r="H209" s="57">
        <v>8248</v>
      </c>
      <c r="I209" s="57"/>
      <c r="J209" s="57">
        <v>7479</v>
      </c>
    </row>
    <row r="210" spans="2:10" ht="12.75">
      <c r="B210" s="55" t="s">
        <v>93</v>
      </c>
      <c r="D210" s="64">
        <v>595</v>
      </c>
      <c r="E210" s="64"/>
      <c r="F210" s="64">
        <v>127</v>
      </c>
      <c r="G210" s="64"/>
      <c r="H210" s="64">
        <v>1042</v>
      </c>
      <c r="I210" s="64"/>
      <c r="J210" s="64">
        <v>303</v>
      </c>
    </row>
    <row r="211" spans="4:10" ht="12.75">
      <c r="D211" s="57">
        <f>SUM(D209:D210)</f>
        <v>767</v>
      </c>
      <c r="E211" s="57"/>
      <c r="F211" s="57">
        <f>SUM(F209:F210)</f>
        <v>1559</v>
      </c>
      <c r="G211" s="57"/>
      <c r="H211" s="57">
        <f>SUM(H209:H210)</f>
        <v>9290</v>
      </c>
      <c r="I211" s="57"/>
      <c r="J211" s="57">
        <f>SUM(J209:J210)</f>
        <v>7782</v>
      </c>
    </row>
    <row r="212" spans="2:10" ht="12.75">
      <c r="B212" s="42" t="s">
        <v>94</v>
      </c>
      <c r="D212" s="57"/>
      <c r="E212" s="57"/>
      <c r="F212" s="57"/>
      <c r="G212" s="57"/>
      <c r="H212" s="57"/>
      <c r="I212" s="57"/>
      <c r="J212" s="57"/>
    </row>
    <row r="213" spans="2:10" ht="12.75">
      <c r="B213" s="55" t="s">
        <v>92</v>
      </c>
      <c r="D213" s="57">
        <v>-2</v>
      </c>
      <c r="E213" s="57"/>
      <c r="F213" s="57">
        <v>0</v>
      </c>
      <c r="G213" s="57"/>
      <c r="H213" s="57">
        <v>7</v>
      </c>
      <c r="I213" s="57"/>
      <c r="J213" s="57">
        <v>0</v>
      </c>
    </row>
    <row r="214" spans="4:10" ht="12.75">
      <c r="D214" s="58">
        <f>SUM(D211:D213)</f>
        <v>765</v>
      </c>
      <c r="E214" s="58"/>
      <c r="F214" s="58">
        <f>SUM(F211:F213)</f>
        <v>1559</v>
      </c>
      <c r="G214" s="58"/>
      <c r="H214" s="58">
        <f>SUM(H211:H213)</f>
        <v>9297</v>
      </c>
      <c r="I214" s="58"/>
      <c r="J214" s="58">
        <f>SUM(J211:J213)</f>
        <v>7782</v>
      </c>
    </row>
    <row r="215" spans="4:10" ht="7.5" customHeight="1">
      <c r="D215" s="60"/>
      <c r="E215" s="60"/>
      <c r="F215" s="60"/>
      <c r="G215" s="60"/>
      <c r="H215" s="60"/>
      <c r="I215" s="60"/>
      <c r="J215" s="60"/>
    </row>
    <row r="216" spans="2:10" ht="12.75">
      <c r="B216" s="42" t="s">
        <v>267</v>
      </c>
      <c r="D216" s="60"/>
      <c r="E216" s="60"/>
      <c r="F216" s="60"/>
      <c r="G216" s="60"/>
      <c r="H216" s="60"/>
      <c r="I216" s="60"/>
      <c r="J216" s="60"/>
    </row>
    <row r="217" spans="2:10" ht="12.75">
      <c r="B217" s="42" t="s">
        <v>268</v>
      </c>
      <c r="D217" s="60"/>
      <c r="E217" s="60"/>
      <c r="F217" s="60"/>
      <c r="G217" s="60"/>
      <c r="H217" s="60"/>
      <c r="I217" s="60"/>
      <c r="J217" s="60"/>
    </row>
    <row r="218" spans="4:8" ht="12.75">
      <c r="D218" s="57"/>
      <c r="E218" s="57"/>
      <c r="F218" s="57"/>
      <c r="G218" s="57"/>
      <c r="H218" s="57"/>
    </row>
    <row r="219" spans="4:8" ht="12.75">
      <c r="D219" s="57"/>
      <c r="E219" s="57"/>
      <c r="F219" s="57"/>
      <c r="G219" s="57"/>
      <c r="H219" s="57"/>
    </row>
    <row r="220" spans="1:8" ht="12.75" customHeight="1">
      <c r="A220" s="55" t="s">
        <v>140</v>
      </c>
      <c r="B220" s="3" t="s">
        <v>108</v>
      </c>
      <c r="C220" s="3"/>
      <c r="D220" s="67"/>
      <c r="E220" s="57"/>
      <c r="F220" s="57"/>
      <c r="G220" s="57"/>
      <c r="H220" s="57"/>
    </row>
    <row r="221" spans="2:4" ht="12.75">
      <c r="B221" s="42" t="s">
        <v>329</v>
      </c>
      <c r="D221" s="57"/>
    </row>
    <row r="222" ht="12.75">
      <c r="D222" s="57"/>
    </row>
    <row r="224" spans="1:2" ht="12.75">
      <c r="A224" s="55" t="s">
        <v>142</v>
      </c>
      <c r="B224" s="3" t="s">
        <v>120</v>
      </c>
    </row>
    <row r="225" ht="12.75">
      <c r="B225" s="42" t="s">
        <v>273</v>
      </c>
    </row>
    <row r="226" ht="12.75">
      <c r="B226" s="42" t="s">
        <v>274</v>
      </c>
    </row>
    <row r="227" ht="12.75">
      <c r="B227" s="42" t="s">
        <v>275</v>
      </c>
    </row>
    <row r="230" spans="1:2" ht="12.75">
      <c r="A230" s="55" t="s">
        <v>144</v>
      </c>
      <c r="B230" s="3" t="s">
        <v>269</v>
      </c>
    </row>
    <row r="231" ht="12.75">
      <c r="B231" s="42" t="s">
        <v>299</v>
      </c>
    </row>
    <row r="232" spans="8:10" ht="12.75">
      <c r="H232" s="136" t="s">
        <v>81</v>
      </c>
      <c r="I232" s="136"/>
      <c r="J232" s="136"/>
    </row>
    <row r="233" spans="8:10" ht="12.75">
      <c r="H233" s="136" t="s">
        <v>110</v>
      </c>
      <c r="I233" s="136"/>
      <c r="J233" s="136"/>
    </row>
    <row r="234" spans="8:10" ht="12.75">
      <c r="H234" s="62" t="s">
        <v>111</v>
      </c>
      <c r="I234" s="62"/>
      <c r="J234" s="62" t="s">
        <v>1</v>
      </c>
    </row>
    <row r="235" spans="8:10" ht="12.75">
      <c r="H235" s="62"/>
      <c r="I235" s="62"/>
      <c r="J235" s="62" t="s">
        <v>112</v>
      </c>
    </row>
    <row r="236" spans="2:10" ht="12.75">
      <c r="B236" s="42" t="s">
        <v>270</v>
      </c>
      <c r="H236" s="57"/>
      <c r="I236" s="57"/>
      <c r="J236" s="57"/>
    </row>
    <row r="237" spans="3:10" ht="12.75">
      <c r="C237" s="42" t="s">
        <v>351</v>
      </c>
      <c r="H237" s="57">
        <v>250</v>
      </c>
      <c r="I237" s="57"/>
      <c r="J237" s="57">
        <v>957</v>
      </c>
    </row>
    <row r="238" spans="8:10" ht="12.75">
      <c r="H238" s="58">
        <f>SUM(H236:H237)</f>
        <v>250</v>
      </c>
      <c r="I238" s="58"/>
      <c r="J238" s="58">
        <f>SUM(J236:J237)</f>
        <v>957</v>
      </c>
    </row>
    <row r="239" spans="8:10" ht="12.75">
      <c r="H239" s="57"/>
      <c r="I239" s="57"/>
      <c r="J239" s="57"/>
    </row>
    <row r="240" spans="1:10" ht="12.75">
      <c r="A240" s="42" t="s">
        <v>105</v>
      </c>
      <c r="B240" s="42" t="s">
        <v>173</v>
      </c>
      <c r="H240" s="61"/>
      <c r="I240" s="61"/>
      <c r="J240" s="61"/>
    </row>
    <row r="241" spans="8:10" ht="12.75">
      <c r="H241" s="61"/>
      <c r="I241" s="61"/>
      <c r="J241" s="61"/>
    </row>
    <row r="242" spans="1:10" ht="12.75">
      <c r="A242" s="42" t="s">
        <v>106</v>
      </c>
      <c r="B242" s="42" t="s">
        <v>301</v>
      </c>
      <c r="H242" s="61"/>
      <c r="I242" s="61"/>
      <c r="J242" s="61"/>
    </row>
    <row r="243" spans="8:10" ht="12.75">
      <c r="H243" s="61"/>
      <c r="I243" s="61"/>
      <c r="J243" s="61"/>
    </row>
    <row r="244" spans="8:10" ht="12.75">
      <c r="H244" s="61"/>
      <c r="I244" s="61"/>
      <c r="J244" s="61"/>
    </row>
    <row r="245" spans="1:2" ht="12.75">
      <c r="A245" s="55" t="s">
        <v>146</v>
      </c>
      <c r="B245" s="3" t="s">
        <v>127</v>
      </c>
    </row>
    <row r="246" ht="12.75">
      <c r="B246" s="42" t="s">
        <v>128</v>
      </c>
    </row>
    <row r="249" spans="1:2" ht="12.75">
      <c r="A249" s="55" t="s">
        <v>172</v>
      </c>
      <c r="B249" s="3" t="s">
        <v>130</v>
      </c>
    </row>
    <row r="250" ht="12.75">
      <c r="B250" s="42" t="s">
        <v>131</v>
      </c>
    </row>
    <row r="256" spans="1:2" ht="12.75">
      <c r="A256" s="55" t="s">
        <v>211</v>
      </c>
      <c r="B256" s="3" t="s">
        <v>315</v>
      </c>
    </row>
    <row r="257" spans="2:3" ht="12.75">
      <c r="B257" s="42" t="s">
        <v>316</v>
      </c>
      <c r="C257" s="128" t="s">
        <v>333</v>
      </c>
    </row>
    <row r="258" ht="12.75">
      <c r="C258" s="42" t="s">
        <v>334</v>
      </c>
    </row>
    <row r="259" ht="12.75">
      <c r="C259" s="42" t="s">
        <v>335</v>
      </c>
    </row>
    <row r="260" ht="6" customHeight="1"/>
    <row r="261" spans="6:8" ht="12.75">
      <c r="F261" s="139" t="s">
        <v>81</v>
      </c>
      <c r="G261" s="139"/>
      <c r="H261" s="139"/>
    </row>
    <row r="262" spans="6:8" ht="12.75">
      <c r="F262" s="4" t="s">
        <v>317</v>
      </c>
      <c r="H262" s="4" t="s">
        <v>317</v>
      </c>
    </row>
    <row r="263" spans="6:8" ht="12.75">
      <c r="F263" s="130" t="s">
        <v>277</v>
      </c>
      <c r="H263" s="130" t="s">
        <v>24</v>
      </c>
    </row>
    <row r="264" ht="4.5" customHeight="1"/>
    <row r="265" spans="2:8" ht="12.75">
      <c r="B265" s="129"/>
      <c r="C265" s="42" t="s">
        <v>327</v>
      </c>
      <c r="D265" s="55" t="s">
        <v>319</v>
      </c>
      <c r="F265" s="56" t="s">
        <v>321</v>
      </c>
      <c r="H265" s="56" t="s">
        <v>12</v>
      </c>
    </row>
    <row r="266" spans="4:8" ht="12.75">
      <c r="D266" s="55" t="s">
        <v>320</v>
      </c>
      <c r="F266" s="56" t="s">
        <v>322</v>
      </c>
      <c r="H266" s="56" t="s">
        <v>12</v>
      </c>
    </row>
    <row r="267" ht="9" customHeight="1"/>
    <row r="268" spans="2:3" ht="12.75">
      <c r="B268" s="129"/>
      <c r="C268" s="42" t="s">
        <v>348</v>
      </c>
    </row>
    <row r="269" ht="9" customHeight="1"/>
    <row r="270" spans="2:3" ht="12.75">
      <c r="B270" s="129"/>
      <c r="C270" s="42" t="s">
        <v>347</v>
      </c>
    </row>
    <row r="272" ht="12.75">
      <c r="C272" s="128" t="s">
        <v>328</v>
      </c>
    </row>
    <row r="273" ht="12.75">
      <c r="C273" s="42" t="s">
        <v>323</v>
      </c>
    </row>
    <row r="274" ht="12.75">
      <c r="C274" s="42" t="s">
        <v>336</v>
      </c>
    </row>
    <row r="275" ht="12.75">
      <c r="C275" s="42" t="s">
        <v>350</v>
      </c>
    </row>
    <row r="276" ht="12.75">
      <c r="C276" s="42" t="s">
        <v>349</v>
      </c>
    </row>
    <row r="277" spans="6:8" ht="12.75">
      <c r="F277" s="136" t="s">
        <v>81</v>
      </c>
      <c r="G277" s="136"/>
      <c r="H277" s="136"/>
    </row>
    <row r="278" spans="6:8" ht="12.75">
      <c r="F278" s="4" t="s">
        <v>317</v>
      </c>
      <c r="H278" s="4" t="s">
        <v>317</v>
      </c>
    </row>
    <row r="279" spans="6:8" ht="12.75">
      <c r="F279" s="130" t="s">
        <v>277</v>
      </c>
      <c r="H279" s="130" t="s">
        <v>24</v>
      </c>
    </row>
    <row r="280" ht="4.5" customHeight="1"/>
    <row r="281" spans="3:8" ht="12.75">
      <c r="C281" s="42" t="s">
        <v>318</v>
      </c>
      <c r="D281" s="55" t="s">
        <v>319</v>
      </c>
      <c r="F281" s="56" t="s">
        <v>324</v>
      </c>
      <c r="H281" s="56" t="s">
        <v>324</v>
      </c>
    </row>
    <row r="282" spans="4:8" ht="12.75">
      <c r="D282" s="55" t="s">
        <v>320</v>
      </c>
      <c r="F282" s="56" t="s">
        <v>325</v>
      </c>
      <c r="H282" s="56" t="s">
        <v>325</v>
      </c>
    </row>
    <row r="283" ht="15" customHeight="1"/>
    <row r="284" spans="2:3" ht="12.75">
      <c r="B284" s="42" t="s">
        <v>106</v>
      </c>
      <c r="C284" s="42" t="s">
        <v>326</v>
      </c>
    </row>
    <row r="285" spans="4:8" ht="12.75">
      <c r="D285" s="55" t="s">
        <v>319</v>
      </c>
      <c r="F285" s="133" t="s">
        <v>341</v>
      </c>
      <c r="H285" s="56" t="s">
        <v>324</v>
      </c>
    </row>
    <row r="286" spans="4:8" ht="12.75">
      <c r="D286" s="55" t="s">
        <v>320</v>
      </c>
      <c r="F286" s="133" t="s">
        <v>340</v>
      </c>
      <c r="H286" s="56" t="s">
        <v>325</v>
      </c>
    </row>
    <row r="289" spans="1:2" ht="12.75">
      <c r="A289" s="55" t="s">
        <v>271</v>
      </c>
      <c r="B289" s="3" t="s">
        <v>96</v>
      </c>
    </row>
    <row r="290" spans="1:10" ht="12.75">
      <c r="A290" s="55"/>
      <c r="B290" s="3"/>
      <c r="D290" s="136" t="s">
        <v>81</v>
      </c>
      <c r="E290" s="136"/>
      <c r="F290" s="136"/>
      <c r="H290" s="136" t="s">
        <v>81</v>
      </c>
      <c r="I290" s="136"/>
      <c r="J290" s="136"/>
    </row>
    <row r="291" spans="4:10" ht="12.75">
      <c r="D291" s="138" t="s">
        <v>4</v>
      </c>
      <c r="E291" s="138"/>
      <c r="F291" s="138"/>
      <c r="G291" s="57"/>
      <c r="H291" s="138" t="s">
        <v>278</v>
      </c>
      <c r="I291" s="138"/>
      <c r="J291" s="138"/>
    </row>
    <row r="292" spans="4:10" ht="12.75">
      <c r="D292" s="62" t="s">
        <v>294</v>
      </c>
      <c r="E292" s="63"/>
      <c r="F292" s="63" t="s">
        <v>300</v>
      </c>
      <c r="G292" s="63"/>
      <c r="H292" s="62" t="s">
        <v>294</v>
      </c>
      <c r="I292" s="56"/>
      <c r="J292" s="56" t="s">
        <v>300</v>
      </c>
    </row>
    <row r="293" spans="1:8" ht="12.75">
      <c r="A293" s="55" t="s">
        <v>105</v>
      </c>
      <c r="B293" s="3" t="s">
        <v>100</v>
      </c>
      <c r="D293" s="57"/>
      <c r="E293" s="57"/>
      <c r="F293" s="57"/>
      <c r="G293" s="57"/>
      <c r="H293" s="57"/>
    </row>
    <row r="294" spans="2:10" ht="12.75">
      <c r="B294" s="42" t="s">
        <v>97</v>
      </c>
      <c r="D294" s="60">
        <v>4917</v>
      </c>
      <c r="E294" s="60"/>
      <c r="F294" s="60">
        <v>3168</v>
      </c>
      <c r="G294" s="60"/>
      <c r="H294" s="60">
        <v>26871</v>
      </c>
      <c r="I294" s="60"/>
      <c r="J294" s="60">
        <v>19575</v>
      </c>
    </row>
    <row r="295" spans="4:8" ht="6.75" customHeight="1">
      <c r="D295" s="57"/>
      <c r="E295" s="57"/>
      <c r="F295" s="57"/>
      <c r="G295" s="57"/>
      <c r="H295" s="57"/>
    </row>
    <row r="296" spans="2:8" ht="12.75">
      <c r="B296" s="42" t="s">
        <v>98</v>
      </c>
      <c r="D296" s="57"/>
      <c r="E296" s="57"/>
      <c r="F296" s="57"/>
      <c r="G296" s="57"/>
      <c r="H296" s="57"/>
    </row>
    <row r="297" spans="2:10" ht="12.75">
      <c r="B297" s="42" t="s">
        <v>99</v>
      </c>
      <c r="D297" s="57">
        <v>62434</v>
      </c>
      <c r="E297" s="57"/>
      <c r="F297" s="57">
        <v>61555</v>
      </c>
      <c r="G297" s="57"/>
      <c r="H297" s="57">
        <v>62235</v>
      </c>
      <c r="I297" s="57"/>
      <c r="J297" s="57">
        <v>61355</v>
      </c>
    </row>
    <row r="298" spans="4:10" ht="7.5" customHeight="1">
      <c r="D298" s="57"/>
      <c r="E298" s="57"/>
      <c r="F298" s="57"/>
      <c r="G298" s="57"/>
      <c r="H298" s="57"/>
      <c r="I298" s="57"/>
      <c r="J298" s="57"/>
    </row>
    <row r="299" spans="2:10" ht="12.75">
      <c r="B299" s="42" t="s">
        <v>100</v>
      </c>
      <c r="D299" s="65">
        <f>+D294/D297*100</f>
        <v>7.875516545472018</v>
      </c>
      <c r="E299" s="57"/>
      <c r="F299" s="65">
        <f>+F294/F297*100</f>
        <v>5.146616846722443</v>
      </c>
      <c r="G299" s="57"/>
      <c r="H299" s="65">
        <f>+H294/H297*100</f>
        <v>43.176669076886</v>
      </c>
      <c r="J299" s="66">
        <f>+J294/J297*100</f>
        <v>31.904490261592372</v>
      </c>
    </row>
    <row r="300" spans="4:8" ht="7.5" customHeight="1">
      <c r="D300" s="57"/>
      <c r="E300" s="57"/>
      <c r="F300" s="57"/>
      <c r="G300" s="57"/>
      <c r="H300" s="57"/>
    </row>
    <row r="301" spans="1:8" ht="12.75">
      <c r="A301" s="55" t="s">
        <v>106</v>
      </c>
      <c r="B301" s="3" t="s">
        <v>101</v>
      </c>
      <c r="D301" s="57"/>
      <c r="E301" s="57"/>
      <c r="F301" s="57"/>
      <c r="G301" s="57"/>
      <c r="H301" s="57"/>
    </row>
    <row r="302" spans="2:10" ht="12.75">
      <c r="B302" s="42" t="s">
        <v>97</v>
      </c>
      <c r="D302" s="60">
        <v>4917</v>
      </c>
      <c r="E302" s="60"/>
      <c r="F302" s="60">
        <v>3168</v>
      </c>
      <c r="G302" s="60"/>
      <c r="H302" s="60">
        <v>26871</v>
      </c>
      <c r="I302" s="60"/>
      <c r="J302" s="60">
        <v>19575</v>
      </c>
    </row>
    <row r="303" spans="4:8" ht="7.5" customHeight="1">
      <c r="D303" s="57"/>
      <c r="E303" s="57"/>
      <c r="F303" s="57"/>
      <c r="G303" s="57"/>
      <c r="H303" s="57"/>
    </row>
    <row r="304" spans="2:8" ht="12.75">
      <c r="B304" s="42" t="s">
        <v>98</v>
      </c>
      <c r="D304" s="57"/>
      <c r="E304" s="57"/>
      <c r="F304" s="57"/>
      <c r="G304" s="57"/>
      <c r="H304" s="57"/>
    </row>
    <row r="305" spans="2:10" ht="12.75">
      <c r="B305" s="42" t="s">
        <v>99</v>
      </c>
      <c r="D305" s="57">
        <v>62599</v>
      </c>
      <c r="E305" s="57"/>
      <c r="F305" s="57">
        <v>61782</v>
      </c>
      <c r="G305" s="57"/>
      <c r="H305" s="57">
        <v>62879</v>
      </c>
      <c r="I305" s="57"/>
      <c r="J305" s="57">
        <v>62078</v>
      </c>
    </row>
    <row r="306" ht="7.5" customHeight="1"/>
    <row r="307" spans="2:10" ht="12.75">
      <c r="B307" s="42" t="s">
        <v>101</v>
      </c>
      <c r="D307" s="66">
        <f>+D302/D305*100</f>
        <v>7.854758063227847</v>
      </c>
      <c r="F307" s="66">
        <f>+F302/F305*100</f>
        <v>5.127707099155094</v>
      </c>
      <c r="H307" s="66">
        <f>+H302/H305*100</f>
        <v>42.734458245201104</v>
      </c>
      <c r="J307" s="66">
        <f>+J302/J305*100</f>
        <v>31.532910209736137</v>
      </c>
    </row>
    <row r="312" ht="12.75">
      <c r="A312" s="42" t="s">
        <v>148</v>
      </c>
    </row>
    <row r="314" ht="12.75">
      <c r="A314" s="42" t="s">
        <v>149</v>
      </c>
    </row>
    <row r="315" ht="12.75">
      <c r="A315" s="42" t="s">
        <v>150</v>
      </c>
    </row>
    <row r="316" ht="12.75">
      <c r="A316" s="42" t="s">
        <v>302</v>
      </c>
    </row>
  </sheetData>
  <mergeCells count="12">
    <mergeCell ref="D291:F291"/>
    <mergeCell ref="H291:J291"/>
    <mergeCell ref="H232:J232"/>
    <mergeCell ref="H233:J233"/>
    <mergeCell ref="F261:H261"/>
    <mergeCell ref="F277:H277"/>
    <mergeCell ref="D290:F290"/>
    <mergeCell ref="H290:J290"/>
    <mergeCell ref="D204:F204"/>
    <mergeCell ref="H204:J204"/>
    <mergeCell ref="D205:F205"/>
    <mergeCell ref="H205:J205"/>
  </mergeCells>
  <printOptions/>
  <pageMargins left="0.75" right="0" top="1" bottom="0.7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user</cp:lastModifiedBy>
  <cp:lastPrinted>2003-05-29T06:18:25Z</cp:lastPrinted>
  <dcterms:created xsi:type="dcterms:W3CDTF">2002-11-16T00:45:14Z</dcterms:created>
  <dcterms:modified xsi:type="dcterms:W3CDTF">2003-05-29T06:22:31Z</dcterms:modified>
  <cp:category/>
  <cp:version/>
  <cp:contentType/>
  <cp:contentStatus/>
</cp:coreProperties>
</file>